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254\輸送事業部\業務\月間労働時間管理表\"/>
    </mc:Choice>
  </mc:AlternateContent>
  <bookViews>
    <workbookView xWindow="0" yWindow="0" windowWidth="28800" windowHeight="12210" tabRatio="478" activeTab="1"/>
  </bookViews>
  <sheets>
    <sheet name="月間労働時間記録簿サンプル (１)" sheetId="10" r:id="rId1"/>
    <sheet name="月間労働時間記録簿 (４月)" sheetId="11" r:id="rId2"/>
    <sheet name="月間労働時間記録簿 (5月)" sheetId="20" r:id="rId3"/>
    <sheet name="月間労働時間記録簿 (6月)" sheetId="21" r:id="rId4"/>
    <sheet name="月間労働時間記録簿 (7月)" sheetId="22" r:id="rId5"/>
    <sheet name="月間労働時間記録簿 (8月)" sheetId="23" r:id="rId6"/>
  </sheets>
  <calcPr calcId="162913"/>
</workbook>
</file>

<file path=xl/calcChain.xml><?xml version="1.0" encoding="utf-8"?>
<calcChain xmlns="http://schemas.openxmlformats.org/spreadsheetml/2006/main">
  <c r="G37" i="22" l="1"/>
  <c r="G37" i="21"/>
  <c r="G37" i="20"/>
  <c r="G37" i="11"/>
  <c r="G37" i="10"/>
  <c r="Z6" i="23" l="1"/>
  <c r="Z6" i="22"/>
  <c r="AA37" i="23" l="1"/>
  <c r="Y37" i="23"/>
  <c r="X37" i="23"/>
  <c r="W37" i="23"/>
  <c r="V37" i="23"/>
  <c r="T37" i="23"/>
  <c r="T39" i="23" s="1"/>
  <c r="S37" i="23"/>
  <c r="S39" i="23" s="1"/>
  <c r="Q37" i="23"/>
  <c r="Q39" i="23" s="1"/>
  <c r="P37" i="23"/>
  <c r="P39" i="23" s="1"/>
  <c r="O37" i="23"/>
  <c r="O39" i="23" s="1"/>
  <c r="N37" i="23"/>
  <c r="N39" i="23" s="1"/>
  <c r="M37" i="23"/>
  <c r="M39" i="23" s="1"/>
  <c r="F37" i="23"/>
  <c r="Z36" i="23"/>
  <c r="R36" i="23"/>
  <c r="J36" i="23"/>
  <c r="H36" i="23"/>
  <c r="G36" i="23"/>
  <c r="Z35" i="23"/>
  <c r="R35" i="23"/>
  <c r="J35" i="23"/>
  <c r="H35" i="23"/>
  <c r="G35" i="23"/>
  <c r="Z34" i="23"/>
  <c r="R34" i="23"/>
  <c r="J34" i="23"/>
  <c r="H34" i="23"/>
  <c r="G34" i="23"/>
  <c r="G37" i="23" s="1"/>
  <c r="Z33" i="23"/>
  <c r="R33" i="23"/>
  <c r="J33" i="23"/>
  <c r="H33" i="23"/>
  <c r="G33" i="23"/>
  <c r="Z32" i="23"/>
  <c r="R32" i="23"/>
  <c r="J32" i="23"/>
  <c r="H32" i="23"/>
  <c r="G32" i="23"/>
  <c r="Z31" i="23"/>
  <c r="R31" i="23"/>
  <c r="J31" i="23"/>
  <c r="H31" i="23"/>
  <c r="G31" i="23"/>
  <c r="Z30" i="23"/>
  <c r="R30" i="23"/>
  <c r="J30" i="23"/>
  <c r="H30" i="23"/>
  <c r="G30" i="23"/>
  <c r="Z29" i="23"/>
  <c r="R29" i="23"/>
  <c r="J29" i="23"/>
  <c r="H29" i="23"/>
  <c r="G29" i="23"/>
  <c r="Z28" i="23"/>
  <c r="R28" i="23"/>
  <c r="J28" i="23"/>
  <c r="H28" i="23"/>
  <c r="G28" i="23"/>
  <c r="Z27" i="23"/>
  <c r="R27" i="23"/>
  <c r="J27" i="23"/>
  <c r="H27" i="23"/>
  <c r="G27" i="23"/>
  <c r="Z26" i="23"/>
  <c r="R26" i="23"/>
  <c r="J26" i="23"/>
  <c r="H26" i="23"/>
  <c r="G26" i="23"/>
  <c r="Z25" i="23"/>
  <c r="R25" i="23"/>
  <c r="J25" i="23"/>
  <c r="H25" i="23"/>
  <c r="G25" i="23"/>
  <c r="Z24" i="23"/>
  <c r="R24" i="23"/>
  <c r="J24" i="23"/>
  <c r="H24" i="23"/>
  <c r="G24" i="23"/>
  <c r="Z23" i="23"/>
  <c r="R23" i="23"/>
  <c r="J23" i="23"/>
  <c r="H23" i="23"/>
  <c r="G23" i="23"/>
  <c r="Z22" i="23"/>
  <c r="R22" i="23"/>
  <c r="J22" i="23"/>
  <c r="H22" i="23"/>
  <c r="G22" i="23"/>
  <c r="Z21" i="23"/>
  <c r="R21" i="23"/>
  <c r="J21" i="23"/>
  <c r="H21" i="23"/>
  <c r="G21" i="23"/>
  <c r="Z20" i="23"/>
  <c r="R20" i="23"/>
  <c r="J20" i="23"/>
  <c r="H20" i="23"/>
  <c r="G20" i="23"/>
  <c r="Z19" i="23"/>
  <c r="R19" i="23"/>
  <c r="J19" i="23"/>
  <c r="H19" i="23"/>
  <c r="G19" i="23"/>
  <c r="Z18" i="23"/>
  <c r="R18" i="23"/>
  <c r="J18" i="23"/>
  <c r="H18" i="23"/>
  <c r="G18" i="23"/>
  <c r="Z17" i="23"/>
  <c r="R17" i="23"/>
  <c r="J17" i="23"/>
  <c r="H17" i="23"/>
  <c r="G17" i="23"/>
  <c r="Z16" i="23"/>
  <c r="R16" i="23"/>
  <c r="J16" i="23"/>
  <c r="H16" i="23"/>
  <c r="G16" i="23"/>
  <c r="Z15" i="23"/>
  <c r="R15" i="23"/>
  <c r="J15" i="23"/>
  <c r="H15" i="23"/>
  <c r="G15" i="23"/>
  <c r="Z14" i="23"/>
  <c r="R14" i="23"/>
  <c r="J14" i="23"/>
  <c r="H14" i="23"/>
  <c r="G14" i="23"/>
  <c r="Z13" i="23"/>
  <c r="R13" i="23"/>
  <c r="J13" i="23"/>
  <c r="H13" i="23"/>
  <c r="G13" i="23"/>
  <c r="Z12" i="23"/>
  <c r="R12" i="23"/>
  <c r="J12" i="23"/>
  <c r="H12" i="23"/>
  <c r="G12" i="23"/>
  <c r="Z11" i="23"/>
  <c r="R11" i="23"/>
  <c r="J11" i="23"/>
  <c r="H11" i="23"/>
  <c r="G11" i="23"/>
  <c r="Z10" i="23"/>
  <c r="R10" i="23"/>
  <c r="J10" i="23"/>
  <c r="H10" i="23"/>
  <c r="G10" i="23"/>
  <c r="Z9" i="23"/>
  <c r="Z37" i="23" s="1"/>
  <c r="R9" i="23"/>
  <c r="J9" i="23"/>
  <c r="H9" i="23"/>
  <c r="G9" i="23"/>
  <c r="Z8" i="23"/>
  <c r="R8" i="23"/>
  <c r="J8" i="23"/>
  <c r="H8" i="23"/>
  <c r="G8" i="23"/>
  <c r="Z7" i="23"/>
  <c r="R7" i="23"/>
  <c r="J7" i="23"/>
  <c r="H7" i="23"/>
  <c r="G7" i="23"/>
  <c r="R6" i="23"/>
  <c r="J6" i="23"/>
  <c r="I6" i="23"/>
  <c r="H6" i="23"/>
  <c r="G6" i="23"/>
  <c r="B6" i="23"/>
  <c r="B7" i="23" s="1"/>
  <c r="AA37" i="22"/>
  <c r="Y37" i="22"/>
  <c r="X37" i="22"/>
  <c r="W37" i="22"/>
  <c r="V37" i="22"/>
  <c r="T37" i="22"/>
  <c r="T39" i="22" s="1"/>
  <c r="S37" i="22"/>
  <c r="S39" i="22" s="1"/>
  <c r="Q37" i="22"/>
  <c r="Q39" i="22" s="1"/>
  <c r="P37" i="22"/>
  <c r="P39" i="22" s="1"/>
  <c r="O37" i="22"/>
  <c r="O39" i="22" s="1"/>
  <c r="N37" i="22"/>
  <c r="N39" i="22" s="1"/>
  <c r="M37" i="22"/>
  <c r="M39" i="22" s="1"/>
  <c r="F37" i="22"/>
  <c r="Z36" i="22"/>
  <c r="R36" i="22"/>
  <c r="J36" i="22"/>
  <c r="H36" i="22"/>
  <c r="G36" i="22"/>
  <c r="Z35" i="22"/>
  <c r="R35" i="22"/>
  <c r="J35" i="22"/>
  <c r="H35" i="22"/>
  <c r="G35" i="22"/>
  <c r="Z34" i="22"/>
  <c r="R34" i="22"/>
  <c r="J34" i="22"/>
  <c r="H34" i="22"/>
  <c r="G34" i="22"/>
  <c r="Z33" i="22"/>
  <c r="R33" i="22"/>
  <c r="J33" i="22"/>
  <c r="H33" i="22"/>
  <c r="G33" i="22"/>
  <c r="Z32" i="22"/>
  <c r="R32" i="22"/>
  <c r="J32" i="22"/>
  <c r="H32" i="22"/>
  <c r="G32" i="22"/>
  <c r="Z31" i="22"/>
  <c r="R31" i="22"/>
  <c r="J31" i="22"/>
  <c r="H31" i="22"/>
  <c r="G31" i="22"/>
  <c r="Z30" i="22"/>
  <c r="R30" i="22"/>
  <c r="J30" i="22"/>
  <c r="H30" i="22"/>
  <c r="G30" i="22"/>
  <c r="Z29" i="22"/>
  <c r="R29" i="22"/>
  <c r="J29" i="22"/>
  <c r="H29" i="22"/>
  <c r="G29" i="22"/>
  <c r="Z28" i="22"/>
  <c r="R28" i="22"/>
  <c r="J28" i="22"/>
  <c r="H28" i="22"/>
  <c r="G28" i="22"/>
  <c r="Z27" i="22"/>
  <c r="R27" i="22"/>
  <c r="J27" i="22"/>
  <c r="H27" i="22"/>
  <c r="G27" i="22"/>
  <c r="Z26" i="22"/>
  <c r="R26" i="22"/>
  <c r="J26" i="22"/>
  <c r="H26" i="22"/>
  <c r="G26" i="22"/>
  <c r="Z25" i="22"/>
  <c r="R25" i="22"/>
  <c r="J25" i="22"/>
  <c r="H25" i="22"/>
  <c r="G25" i="22"/>
  <c r="Z24" i="22"/>
  <c r="R24" i="22"/>
  <c r="J24" i="22"/>
  <c r="H24" i="22"/>
  <c r="G24" i="22"/>
  <c r="Z23" i="22"/>
  <c r="R23" i="22"/>
  <c r="J23" i="22"/>
  <c r="H23" i="22"/>
  <c r="G23" i="22"/>
  <c r="Z22" i="22"/>
  <c r="R22" i="22"/>
  <c r="J22" i="22"/>
  <c r="H22" i="22"/>
  <c r="G22" i="22"/>
  <c r="Z21" i="22"/>
  <c r="R21" i="22"/>
  <c r="J21" i="22"/>
  <c r="H21" i="22"/>
  <c r="G21" i="22"/>
  <c r="Z20" i="22"/>
  <c r="R20" i="22"/>
  <c r="J20" i="22"/>
  <c r="H20" i="22"/>
  <c r="G20" i="22"/>
  <c r="Z19" i="22"/>
  <c r="R19" i="22"/>
  <c r="J19" i="22"/>
  <c r="H19" i="22"/>
  <c r="G19" i="22"/>
  <c r="Z18" i="22"/>
  <c r="R18" i="22"/>
  <c r="J18" i="22"/>
  <c r="H18" i="22"/>
  <c r="G18" i="22"/>
  <c r="Z17" i="22"/>
  <c r="R17" i="22"/>
  <c r="J17" i="22"/>
  <c r="H17" i="22"/>
  <c r="G17" i="22"/>
  <c r="Z16" i="22"/>
  <c r="R16" i="22"/>
  <c r="J16" i="22"/>
  <c r="H16" i="22"/>
  <c r="G16" i="22"/>
  <c r="Z15" i="22"/>
  <c r="R15" i="22"/>
  <c r="J15" i="22"/>
  <c r="H15" i="22"/>
  <c r="G15" i="22"/>
  <c r="Z14" i="22"/>
  <c r="R14" i="22"/>
  <c r="J14" i="22"/>
  <c r="H14" i="22"/>
  <c r="G14" i="22"/>
  <c r="Z13" i="22"/>
  <c r="R13" i="22"/>
  <c r="J13" i="22"/>
  <c r="H13" i="22"/>
  <c r="G13" i="22"/>
  <c r="Z12" i="22"/>
  <c r="R12" i="22"/>
  <c r="J12" i="22"/>
  <c r="H12" i="22"/>
  <c r="G12" i="22"/>
  <c r="Z11" i="22"/>
  <c r="R11" i="22"/>
  <c r="J11" i="22"/>
  <c r="H11" i="22"/>
  <c r="G11" i="22"/>
  <c r="Z10" i="22"/>
  <c r="R10" i="22"/>
  <c r="J10" i="22"/>
  <c r="H10" i="22"/>
  <c r="G10" i="22"/>
  <c r="Z9" i="22"/>
  <c r="R9" i="22"/>
  <c r="J9" i="22"/>
  <c r="H9" i="22"/>
  <c r="G9" i="22"/>
  <c r="Z8" i="22"/>
  <c r="R8" i="22"/>
  <c r="J8" i="22"/>
  <c r="H8" i="22"/>
  <c r="G8" i="22"/>
  <c r="Z7" i="22"/>
  <c r="R7" i="22"/>
  <c r="J7" i="22"/>
  <c r="H7" i="22"/>
  <c r="I11" i="22" s="1"/>
  <c r="G7" i="22"/>
  <c r="R6" i="22"/>
  <c r="J6" i="22"/>
  <c r="I6" i="22"/>
  <c r="H6" i="22"/>
  <c r="G6" i="22"/>
  <c r="B6" i="22"/>
  <c r="B7" i="22" s="1"/>
  <c r="AA37" i="21"/>
  <c r="Y37" i="21"/>
  <c r="X37" i="21"/>
  <c r="W37" i="21"/>
  <c r="V37" i="21"/>
  <c r="T37" i="21"/>
  <c r="T39" i="21" s="1"/>
  <c r="S37" i="21"/>
  <c r="S39" i="21" s="1"/>
  <c r="Q37" i="21"/>
  <c r="R37" i="21" s="1"/>
  <c r="P37" i="21"/>
  <c r="P39" i="21" s="1"/>
  <c r="O37" i="21"/>
  <c r="O39" i="21" s="1"/>
  <c r="N37" i="21"/>
  <c r="N39" i="21" s="1"/>
  <c r="M37" i="21"/>
  <c r="M39" i="21" s="1"/>
  <c r="F37" i="21"/>
  <c r="Z36" i="21"/>
  <c r="R36" i="21"/>
  <c r="J36" i="21"/>
  <c r="H36" i="21"/>
  <c r="G36" i="21"/>
  <c r="Z35" i="21"/>
  <c r="R35" i="21"/>
  <c r="J35" i="21"/>
  <c r="H35" i="21"/>
  <c r="G35" i="21"/>
  <c r="Z34" i="21"/>
  <c r="R34" i="21"/>
  <c r="J34" i="21"/>
  <c r="H34" i="21"/>
  <c r="G34" i="21"/>
  <c r="Z33" i="21"/>
  <c r="R33" i="21"/>
  <c r="J33" i="21"/>
  <c r="H33" i="21"/>
  <c r="G33" i="21"/>
  <c r="Z32" i="21"/>
  <c r="R32" i="21"/>
  <c r="J32" i="21"/>
  <c r="H32" i="21"/>
  <c r="G32" i="21"/>
  <c r="Z31" i="21"/>
  <c r="R31" i="21"/>
  <c r="J31" i="21"/>
  <c r="H31" i="21"/>
  <c r="G31" i="21"/>
  <c r="Z30" i="21"/>
  <c r="R30" i="21"/>
  <c r="J30" i="21"/>
  <c r="H30" i="21"/>
  <c r="G30" i="21"/>
  <c r="Z29" i="21"/>
  <c r="R29" i="21"/>
  <c r="J29" i="21"/>
  <c r="H29" i="21"/>
  <c r="G29" i="21"/>
  <c r="Z28" i="21"/>
  <c r="R28" i="21"/>
  <c r="J28" i="21"/>
  <c r="H28" i="21"/>
  <c r="G28" i="21"/>
  <c r="Z27" i="21"/>
  <c r="R27" i="21"/>
  <c r="J27" i="21"/>
  <c r="H27" i="21"/>
  <c r="G27" i="21"/>
  <c r="Z26" i="21"/>
  <c r="R26" i="21"/>
  <c r="J26" i="21"/>
  <c r="H26" i="21"/>
  <c r="G26" i="21"/>
  <c r="Z25" i="21"/>
  <c r="R25" i="21"/>
  <c r="J25" i="21"/>
  <c r="H25" i="21"/>
  <c r="G25" i="21"/>
  <c r="Z24" i="21"/>
  <c r="R24" i="21"/>
  <c r="J24" i="21"/>
  <c r="H24" i="21"/>
  <c r="G24" i="21"/>
  <c r="Z23" i="21"/>
  <c r="R23" i="21"/>
  <c r="J23" i="21"/>
  <c r="H23" i="21"/>
  <c r="G23" i="21"/>
  <c r="Z22" i="21"/>
  <c r="R22" i="21"/>
  <c r="J22" i="21"/>
  <c r="H22" i="21"/>
  <c r="G22" i="21"/>
  <c r="Z21" i="21"/>
  <c r="R21" i="21"/>
  <c r="J21" i="21"/>
  <c r="H21" i="21"/>
  <c r="G21" i="21"/>
  <c r="Z20" i="21"/>
  <c r="R20" i="21"/>
  <c r="J20" i="21"/>
  <c r="H20" i="21"/>
  <c r="G20" i="21"/>
  <c r="Z19" i="21"/>
  <c r="R19" i="21"/>
  <c r="J19" i="21"/>
  <c r="H19" i="21"/>
  <c r="G19" i="21"/>
  <c r="Z18" i="21"/>
  <c r="R18" i="21"/>
  <c r="J18" i="21"/>
  <c r="H18" i="21"/>
  <c r="G18" i="21"/>
  <c r="Z17" i="21"/>
  <c r="R17" i="21"/>
  <c r="J17" i="21"/>
  <c r="H17" i="21"/>
  <c r="G17" i="21"/>
  <c r="Z16" i="21"/>
  <c r="R16" i="21"/>
  <c r="J16" i="21"/>
  <c r="H16" i="21"/>
  <c r="G16" i="21"/>
  <c r="Z15" i="21"/>
  <c r="R15" i="21"/>
  <c r="J15" i="21"/>
  <c r="H15" i="21"/>
  <c r="G15" i="21"/>
  <c r="Z14" i="21"/>
  <c r="R14" i="21"/>
  <c r="J14" i="21"/>
  <c r="H14" i="21"/>
  <c r="G14" i="21"/>
  <c r="Z13" i="21"/>
  <c r="R13" i="21"/>
  <c r="J13" i="21"/>
  <c r="H13" i="21"/>
  <c r="G13" i="21"/>
  <c r="Z12" i="21"/>
  <c r="R12" i="21"/>
  <c r="J12" i="21"/>
  <c r="H12" i="21"/>
  <c r="G12" i="21"/>
  <c r="Z11" i="21"/>
  <c r="R11" i="21"/>
  <c r="J11" i="21"/>
  <c r="H11" i="21"/>
  <c r="G11" i="21"/>
  <c r="Z10" i="21"/>
  <c r="R10" i="21"/>
  <c r="J10" i="21"/>
  <c r="H10" i="21"/>
  <c r="G10" i="21"/>
  <c r="Z9" i="21"/>
  <c r="R9" i="21"/>
  <c r="J9" i="21"/>
  <c r="H9" i="21"/>
  <c r="G9" i="21"/>
  <c r="Z8" i="21"/>
  <c r="R8" i="21"/>
  <c r="J8" i="21"/>
  <c r="H8" i="21"/>
  <c r="I12" i="21" s="1"/>
  <c r="G8" i="21"/>
  <c r="Z7" i="21"/>
  <c r="R7" i="21"/>
  <c r="J7" i="21"/>
  <c r="H7" i="21"/>
  <c r="G7" i="21"/>
  <c r="Z6" i="21"/>
  <c r="R6" i="21"/>
  <c r="J6" i="21"/>
  <c r="H6" i="21"/>
  <c r="G6" i="21"/>
  <c r="B6" i="21"/>
  <c r="B7" i="21" s="1"/>
  <c r="AA37" i="20"/>
  <c r="Y37" i="20"/>
  <c r="X37" i="20"/>
  <c r="W37" i="20"/>
  <c r="V37" i="20"/>
  <c r="T37" i="20"/>
  <c r="T39" i="20" s="1"/>
  <c r="S37" i="20"/>
  <c r="S39" i="20" s="1"/>
  <c r="Q37" i="20"/>
  <c r="Q39" i="20" s="1"/>
  <c r="P37" i="20"/>
  <c r="P39" i="20" s="1"/>
  <c r="O37" i="20"/>
  <c r="O39" i="20" s="1"/>
  <c r="N37" i="20"/>
  <c r="N39" i="20" s="1"/>
  <c r="M37" i="20"/>
  <c r="M39" i="20" s="1"/>
  <c r="F37" i="20"/>
  <c r="Z36" i="20"/>
  <c r="R36" i="20"/>
  <c r="J36" i="20"/>
  <c r="H36" i="20"/>
  <c r="G36" i="20"/>
  <c r="Z35" i="20"/>
  <c r="R35" i="20"/>
  <c r="J35" i="20"/>
  <c r="H35" i="20"/>
  <c r="G35" i="20"/>
  <c r="Z34" i="20"/>
  <c r="R34" i="20"/>
  <c r="J34" i="20"/>
  <c r="H34" i="20"/>
  <c r="G34" i="20"/>
  <c r="Z33" i="20"/>
  <c r="R33" i="20"/>
  <c r="J33" i="20"/>
  <c r="H33" i="20"/>
  <c r="G33" i="20"/>
  <c r="Z32" i="20"/>
  <c r="R32" i="20"/>
  <c r="J32" i="20"/>
  <c r="H32" i="20"/>
  <c r="G32" i="20"/>
  <c r="Z31" i="20"/>
  <c r="R31" i="20"/>
  <c r="J31" i="20"/>
  <c r="H31" i="20"/>
  <c r="G31" i="20"/>
  <c r="Z30" i="20"/>
  <c r="R30" i="20"/>
  <c r="J30" i="20"/>
  <c r="H30" i="20"/>
  <c r="G30" i="20"/>
  <c r="Z29" i="20"/>
  <c r="R29" i="20"/>
  <c r="J29" i="20"/>
  <c r="H29" i="20"/>
  <c r="G29" i="20"/>
  <c r="Z28" i="20"/>
  <c r="R28" i="20"/>
  <c r="J28" i="20"/>
  <c r="H28" i="20"/>
  <c r="G28" i="20"/>
  <c r="Z27" i="20"/>
  <c r="R27" i="20"/>
  <c r="J27" i="20"/>
  <c r="H27" i="20"/>
  <c r="G27" i="20"/>
  <c r="Z26" i="20"/>
  <c r="R26" i="20"/>
  <c r="J26" i="20"/>
  <c r="H26" i="20"/>
  <c r="G26" i="20"/>
  <c r="Z25" i="20"/>
  <c r="R25" i="20"/>
  <c r="J25" i="20"/>
  <c r="H25" i="20"/>
  <c r="G25" i="20"/>
  <c r="Z24" i="20"/>
  <c r="R24" i="20"/>
  <c r="J24" i="20"/>
  <c r="H24" i="20"/>
  <c r="G24" i="20"/>
  <c r="Z23" i="20"/>
  <c r="R23" i="20"/>
  <c r="J23" i="20"/>
  <c r="H23" i="20"/>
  <c r="G23" i="20"/>
  <c r="Z22" i="20"/>
  <c r="R22" i="20"/>
  <c r="J22" i="20"/>
  <c r="H22" i="20"/>
  <c r="G22" i="20"/>
  <c r="Z21" i="20"/>
  <c r="R21" i="20"/>
  <c r="J21" i="20"/>
  <c r="H21" i="20"/>
  <c r="G21" i="20"/>
  <c r="Z20" i="20"/>
  <c r="R20" i="20"/>
  <c r="J20" i="20"/>
  <c r="H20" i="20"/>
  <c r="G20" i="20"/>
  <c r="Z19" i="20"/>
  <c r="R19" i="20"/>
  <c r="J19" i="20"/>
  <c r="H19" i="20"/>
  <c r="G19" i="20"/>
  <c r="Z18" i="20"/>
  <c r="R18" i="20"/>
  <c r="J18" i="20"/>
  <c r="H18" i="20"/>
  <c r="G18" i="20"/>
  <c r="Z17" i="20"/>
  <c r="R17" i="20"/>
  <c r="J17" i="20"/>
  <c r="H17" i="20"/>
  <c r="G17" i="20"/>
  <c r="Z16" i="20"/>
  <c r="R16" i="20"/>
  <c r="J16" i="20"/>
  <c r="H16" i="20"/>
  <c r="G16" i="20"/>
  <c r="Z15" i="20"/>
  <c r="R15" i="20"/>
  <c r="J15" i="20"/>
  <c r="H15" i="20"/>
  <c r="G15" i="20"/>
  <c r="Z14" i="20"/>
  <c r="R14" i="20"/>
  <c r="J14" i="20"/>
  <c r="H14" i="20"/>
  <c r="G14" i="20"/>
  <c r="Z13" i="20"/>
  <c r="R13" i="20"/>
  <c r="J13" i="20"/>
  <c r="H13" i="20"/>
  <c r="G13" i="20"/>
  <c r="Z12" i="20"/>
  <c r="R12" i="20"/>
  <c r="J12" i="20"/>
  <c r="H12" i="20"/>
  <c r="G12" i="20"/>
  <c r="Z11" i="20"/>
  <c r="R11" i="20"/>
  <c r="J11" i="20"/>
  <c r="H11" i="20"/>
  <c r="G11" i="20"/>
  <c r="Z10" i="20"/>
  <c r="R10" i="20"/>
  <c r="J10" i="20"/>
  <c r="H10" i="20"/>
  <c r="G10" i="20"/>
  <c r="Z9" i="20"/>
  <c r="R9" i="20"/>
  <c r="J9" i="20"/>
  <c r="H9" i="20"/>
  <c r="G9" i="20"/>
  <c r="Z8" i="20"/>
  <c r="R8" i="20"/>
  <c r="J8" i="20"/>
  <c r="H8" i="20"/>
  <c r="I9" i="20" s="1"/>
  <c r="G8" i="20"/>
  <c r="Z7" i="20"/>
  <c r="R7" i="20"/>
  <c r="J7" i="20"/>
  <c r="H7" i="20"/>
  <c r="G7" i="20"/>
  <c r="Z6" i="20"/>
  <c r="R6" i="20"/>
  <c r="J6" i="20"/>
  <c r="H6" i="20"/>
  <c r="G6" i="20"/>
  <c r="B6" i="20"/>
  <c r="B7" i="20" s="1"/>
  <c r="I10" i="22" l="1"/>
  <c r="H37" i="22"/>
  <c r="L37" i="22" s="1"/>
  <c r="L39" i="22" s="1"/>
  <c r="I7" i="22"/>
  <c r="H37" i="20"/>
  <c r="L37" i="20" s="1"/>
  <c r="L39" i="20" s="1"/>
  <c r="H37" i="21"/>
  <c r="L37" i="21" s="1"/>
  <c r="L39" i="21" s="1"/>
  <c r="I36" i="21"/>
  <c r="I37" i="21" s="1"/>
  <c r="I39" i="21" s="1"/>
  <c r="I20" i="22"/>
  <c r="J37" i="20"/>
  <c r="J39" i="20" s="1"/>
  <c r="I36" i="20"/>
  <c r="I37" i="20" s="1"/>
  <c r="I39" i="20" s="1"/>
  <c r="I12" i="20"/>
  <c r="J37" i="21"/>
  <c r="J39" i="21" s="1"/>
  <c r="Z37" i="20"/>
  <c r="J37" i="22"/>
  <c r="J39" i="22" s="1"/>
  <c r="Z37" i="22"/>
  <c r="I12" i="22"/>
  <c r="G39" i="20"/>
  <c r="G39" i="21"/>
  <c r="G39" i="22"/>
  <c r="I30" i="23"/>
  <c r="Z37" i="21"/>
  <c r="R37" i="23"/>
  <c r="G39" i="23"/>
  <c r="H37" i="23"/>
  <c r="L37" i="23" s="1"/>
  <c r="L39" i="23" s="1"/>
  <c r="J37" i="23"/>
  <c r="J39" i="23" s="1"/>
  <c r="R39" i="23"/>
  <c r="K7" i="23"/>
  <c r="B8" i="23"/>
  <c r="C7" i="23"/>
  <c r="I14" i="23"/>
  <c r="I12" i="23"/>
  <c r="I20" i="23"/>
  <c r="I28" i="23"/>
  <c r="I36" i="23"/>
  <c r="I37" i="23" s="1"/>
  <c r="I39" i="23" s="1"/>
  <c r="I13" i="23"/>
  <c r="I21" i="23"/>
  <c r="I29" i="23"/>
  <c r="I22" i="23"/>
  <c r="I7" i="23"/>
  <c r="I15" i="23"/>
  <c r="I23" i="23"/>
  <c r="I31" i="23"/>
  <c r="K6" i="23"/>
  <c r="I8" i="23"/>
  <c r="I16" i="23"/>
  <c r="I24" i="23"/>
  <c r="I32" i="23"/>
  <c r="I9" i="23"/>
  <c r="I17" i="23"/>
  <c r="I25" i="23"/>
  <c r="I33" i="23"/>
  <c r="I10" i="23"/>
  <c r="I18" i="23"/>
  <c r="I26" i="23"/>
  <c r="I34" i="23"/>
  <c r="C6" i="23"/>
  <c r="I11" i="23"/>
  <c r="I19" i="23"/>
  <c r="I27" i="23"/>
  <c r="I35" i="23"/>
  <c r="K7" i="22"/>
  <c r="C7" i="22"/>
  <c r="B8" i="22"/>
  <c r="R39" i="22"/>
  <c r="I28" i="22"/>
  <c r="I36" i="22"/>
  <c r="I37" i="22" s="1"/>
  <c r="I39" i="22" s="1"/>
  <c r="I13" i="22"/>
  <c r="I21" i="22"/>
  <c r="I29" i="22"/>
  <c r="R37" i="22"/>
  <c r="I14" i="22"/>
  <c r="I22" i="22"/>
  <c r="I30" i="22"/>
  <c r="I15" i="22"/>
  <c r="I23" i="22"/>
  <c r="I31" i="22"/>
  <c r="K6" i="22"/>
  <c r="I8" i="22"/>
  <c r="I16" i="22"/>
  <c r="I24" i="22"/>
  <c r="I32" i="22"/>
  <c r="I9" i="22"/>
  <c r="I17" i="22"/>
  <c r="I25" i="22"/>
  <c r="I33" i="22"/>
  <c r="I18" i="22"/>
  <c r="I26" i="22"/>
  <c r="I34" i="22"/>
  <c r="C6" i="22"/>
  <c r="I19" i="22"/>
  <c r="I27" i="22"/>
  <c r="I35" i="22"/>
  <c r="K7" i="21"/>
  <c r="B8" i="21"/>
  <c r="C7" i="21"/>
  <c r="I20" i="21"/>
  <c r="I28" i="21"/>
  <c r="I6" i="21"/>
  <c r="I14" i="21"/>
  <c r="I22" i="21"/>
  <c r="I30" i="21"/>
  <c r="I15" i="21"/>
  <c r="I23" i="21"/>
  <c r="I31" i="21"/>
  <c r="I29" i="21"/>
  <c r="I7" i="21"/>
  <c r="K6" i="21"/>
  <c r="I8" i="21"/>
  <c r="I16" i="21"/>
  <c r="I24" i="21"/>
  <c r="I32" i="21"/>
  <c r="Q39" i="21"/>
  <c r="R39" i="21" s="1"/>
  <c r="I21" i="21"/>
  <c r="I9" i="21"/>
  <c r="I17" i="21"/>
  <c r="I25" i="21"/>
  <c r="I33" i="21"/>
  <c r="I13" i="21"/>
  <c r="I10" i="21"/>
  <c r="I18" i="21"/>
  <c r="I26" i="21"/>
  <c r="I34" i="21"/>
  <c r="C6" i="21"/>
  <c r="I11" i="21"/>
  <c r="I19" i="21"/>
  <c r="I27" i="21"/>
  <c r="I35" i="21"/>
  <c r="K7" i="20"/>
  <c r="C7" i="20"/>
  <c r="B8" i="20"/>
  <c r="R39" i="20"/>
  <c r="I13" i="20"/>
  <c r="I29" i="20"/>
  <c r="R37" i="20"/>
  <c r="I6" i="20"/>
  <c r="I14" i="20"/>
  <c r="I22" i="20"/>
  <c r="I30" i="20"/>
  <c r="I21" i="20"/>
  <c r="I15" i="20"/>
  <c r="I23" i="20"/>
  <c r="I31" i="20"/>
  <c r="I20" i="20"/>
  <c r="I28" i="20"/>
  <c r="I7" i="20"/>
  <c r="K6" i="20"/>
  <c r="I8" i="20"/>
  <c r="I16" i="20"/>
  <c r="I24" i="20"/>
  <c r="I32" i="20"/>
  <c r="I10" i="20"/>
  <c r="I18" i="20"/>
  <c r="I26" i="20"/>
  <c r="I34" i="20"/>
  <c r="I17" i="20"/>
  <c r="I25" i="20"/>
  <c r="I33" i="20"/>
  <c r="C6" i="20"/>
  <c r="I11" i="20"/>
  <c r="I19" i="20"/>
  <c r="I27" i="20"/>
  <c r="I35" i="20"/>
  <c r="R6" i="10"/>
  <c r="K8" i="23" l="1"/>
  <c r="B9" i="23"/>
  <c r="C8" i="23"/>
  <c r="K8" i="22"/>
  <c r="B9" i="22"/>
  <c r="C8" i="22"/>
  <c r="C8" i="21"/>
  <c r="K8" i="21"/>
  <c r="B9" i="21"/>
  <c r="K8" i="20"/>
  <c r="B9" i="20"/>
  <c r="C8" i="20"/>
  <c r="H11" i="11"/>
  <c r="H14" i="11"/>
  <c r="K9" i="23" l="1"/>
  <c r="B10" i="23"/>
  <c r="C9" i="23"/>
  <c r="K9" i="22"/>
  <c r="B10" i="22"/>
  <c r="C9" i="22"/>
  <c r="K9" i="21"/>
  <c r="B10" i="21"/>
  <c r="C9" i="21"/>
  <c r="K9" i="20"/>
  <c r="B10" i="20"/>
  <c r="C9" i="20"/>
  <c r="R6" i="11"/>
  <c r="T37" i="11"/>
  <c r="T39" i="11" s="1"/>
  <c r="V37" i="11"/>
  <c r="M37" i="11"/>
  <c r="M39" i="11" s="1"/>
  <c r="S37" i="11"/>
  <c r="S39" i="11" s="1"/>
  <c r="R32" i="11"/>
  <c r="H31" i="11"/>
  <c r="H6" i="11"/>
  <c r="AA37" i="11"/>
  <c r="Y37" i="11"/>
  <c r="X37" i="11"/>
  <c r="W37" i="11"/>
  <c r="Q37" i="11"/>
  <c r="Q39" i="11" s="1"/>
  <c r="P37" i="11"/>
  <c r="P39" i="11" s="1"/>
  <c r="O37" i="11"/>
  <c r="O39" i="11" s="1"/>
  <c r="N37" i="11"/>
  <c r="N39" i="11" s="1"/>
  <c r="F37" i="11"/>
  <c r="Z36" i="11"/>
  <c r="R36" i="11"/>
  <c r="J36" i="11"/>
  <c r="H36" i="11"/>
  <c r="G36" i="11"/>
  <c r="Z35" i="11"/>
  <c r="R35" i="11"/>
  <c r="J35" i="11"/>
  <c r="H35" i="11"/>
  <c r="G35" i="11"/>
  <c r="Z34" i="11"/>
  <c r="R34" i="11"/>
  <c r="J34" i="11"/>
  <c r="H34" i="11"/>
  <c r="G34" i="11"/>
  <c r="Z33" i="11"/>
  <c r="R33" i="11"/>
  <c r="J33" i="11"/>
  <c r="H33" i="11"/>
  <c r="G33" i="11"/>
  <c r="Z32" i="11"/>
  <c r="J32" i="11"/>
  <c r="H32" i="11"/>
  <c r="G32" i="11"/>
  <c r="Z31" i="11"/>
  <c r="R31" i="11"/>
  <c r="J31" i="11"/>
  <c r="G31" i="11"/>
  <c r="Z30" i="11"/>
  <c r="R30" i="11"/>
  <c r="J30" i="11"/>
  <c r="H30" i="11"/>
  <c r="G30" i="11"/>
  <c r="Z29" i="11"/>
  <c r="R29" i="11"/>
  <c r="J29" i="11"/>
  <c r="H29" i="11"/>
  <c r="G29" i="11"/>
  <c r="Z28" i="11"/>
  <c r="R28" i="11"/>
  <c r="J28" i="11"/>
  <c r="H28" i="11"/>
  <c r="G28" i="11"/>
  <c r="Z27" i="11"/>
  <c r="R27" i="11"/>
  <c r="J27" i="11"/>
  <c r="H27" i="11"/>
  <c r="G27" i="11"/>
  <c r="Z26" i="11"/>
  <c r="R26" i="11"/>
  <c r="J26" i="11"/>
  <c r="H26" i="11"/>
  <c r="G26" i="11"/>
  <c r="Z25" i="11"/>
  <c r="R25" i="11"/>
  <c r="J25" i="11"/>
  <c r="H25" i="11"/>
  <c r="G25" i="11"/>
  <c r="Z24" i="11"/>
  <c r="R24" i="11"/>
  <c r="J24" i="11"/>
  <c r="H24" i="11"/>
  <c r="G24" i="11"/>
  <c r="Z23" i="11"/>
  <c r="R23" i="11"/>
  <c r="J23" i="11"/>
  <c r="H23" i="11"/>
  <c r="G23" i="11"/>
  <c r="Z22" i="11"/>
  <c r="R22" i="11"/>
  <c r="J22" i="11"/>
  <c r="H22" i="11"/>
  <c r="G22" i="11"/>
  <c r="Z21" i="11"/>
  <c r="R21" i="11"/>
  <c r="J21" i="11"/>
  <c r="H21" i="11"/>
  <c r="G21" i="11"/>
  <c r="Z20" i="11"/>
  <c r="R20" i="11"/>
  <c r="J20" i="11"/>
  <c r="H20" i="11"/>
  <c r="G20" i="11"/>
  <c r="Z19" i="11"/>
  <c r="R19" i="11"/>
  <c r="J19" i="11"/>
  <c r="H19" i="11"/>
  <c r="G19" i="11"/>
  <c r="Z18" i="11"/>
  <c r="R18" i="11"/>
  <c r="J18" i="11"/>
  <c r="H18" i="11"/>
  <c r="G18" i="11"/>
  <c r="Z17" i="11"/>
  <c r="R17" i="11"/>
  <c r="J17" i="11"/>
  <c r="H17" i="11"/>
  <c r="G17" i="11"/>
  <c r="Z16" i="11"/>
  <c r="R16" i="11"/>
  <c r="J16" i="11"/>
  <c r="H16" i="11"/>
  <c r="G16" i="11"/>
  <c r="Z15" i="11"/>
  <c r="R15" i="11"/>
  <c r="J15" i="11"/>
  <c r="H15" i="11"/>
  <c r="G15" i="11"/>
  <c r="Z14" i="11"/>
  <c r="R14" i="11"/>
  <c r="J14" i="11"/>
  <c r="G14" i="11"/>
  <c r="Z13" i="11"/>
  <c r="R13" i="11"/>
  <c r="J13" i="11"/>
  <c r="H13" i="11"/>
  <c r="G13" i="11"/>
  <c r="Z12" i="11"/>
  <c r="R12" i="11"/>
  <c r="J12" i="11"/>
  <c r="H12" i="11"/>
  <c r="G12" i="11"/>
  <c r="Z11" i="11"/>
  <c r="R11" i="11"/>
  <c r="J11" i="11"/>
  <c r="G11" i="11"/>
  <c r="Z10" i="11"/>
  <c r="R10" i="11"/>
  <c r="J10" i="11"/>
  <c r="H10" i="11"/>
  <c r="G10" i="11"/>
  <c r="Z9" i="11"/>
  <c r="R9" i="11"/>
  <c r="J9" i="11"/>
  <c r="H9" i="11"/>
  <c r="G9" i="11"/>
  <c r="Z8" i="11"/>
  <c r="R8" i="11"/>
  <c r="J8" i="11"/>
  <c r="H8" i="11"/>
  <c r="G8" i="11"/>
  <c r="Z7" i="11"/>
  <c r="R7" i="11"/>
  <c r="J7" i="11"/>
  <c r="H7" i="11"/>
  <c r="G7" i="11"/>
  <c r="Z6" i="11"/>
  <c r="J6" i="11"/>
  <c r="G6" i="11"/>
  <c r="B6" i="11"/>
  <c r="B7" i="11" s="1"/>
  <c r="B11" i="23" l="1"/>
  <c r="C10" i="23"/>
  <c r="K10" i="23"/>
  <c r="K10" i="22"/>
  <c r="B11" i="22"/>
  <c r="C10" i="22"/>
  <c r="C10" i="21"/>
  <c r="K10" i="21"/>
  <c r="B11" i="21"/>
  <c r="B11" i="20"/>
  <c r="C10" i="20"/>
  <c r="K10" i="20"/>
  <c r="J37" i="11"/>
  <c r="G39" i="11"/>
  <c r="I12" i="11"/>
  <c r="I6" i="11"/>
  <c r="R37" i="11"/>
  <c r="Z37" i="11"/>
  <c r="R39" i="11"/>
  <c r="H37" i="11"/>
  <c r="L37" i="11" s="1"/>
  <c r="I11" i="11"/>
  <c r="K7" i="11"/>
  <c r="B8" i="11"/>
  <c r="C7" i="11"/>
  <c r="I36" i="11"/>
  <c r="I20" i="11"/>
  <c r="I28" i="11"/>
  <c r="I13" i="11"/>
  <c r="I21" i="11"/>
  <c r="I29" i="11"/>
  <c r="I14" i="11"/>
  <c r="I22" i="11"/>
  <c r="I30" i="11"/>
  <c r="C6" i="11"/>
  <c r="I7" i="11"/>
  <c r="I15" i="11"/>
  <c r="I23" i="11"/>
  <c r="I31" i="11"/>
  <c r="K6" i="11"/>
  <c r="I16" i="11"/>
  <c r="I24" i="11"/>
  <c r="I32" i="11"/>
  <c r="I8" i="11"/>
  <c r="I9" i="11"/>
  <c r="I17" i="11"/>
  <c r="I25" i="11"/>
  <c r="I33" i="11"/>
  <c r="I10" i="11"/>
  <c r="I18" i="11"/>
  <c r="I26" i="11"/>
  <c r="I34" i="11"/>
  <c r="I19" i="11"/>
  <c r="I27" i="11"/>
  <c r="I35" i="11"/>
  <c r="AA37" i="10"/>
  <c r="Y37" i="10"/>
  <c r="X37" i="10"/>
  <c r="W37" i="10"/>
  <c r="V37" i="10"/>
  <c r="T37" i="10"/>
  <c r="T39" i="10" s="1"/>
  <c r="S37" i="10"/>
  <c r="S39" i="10" s="1"/>
  <c r="Q37" i="10"/>
  <c r="Q39" i="10" s="1"/>
  <c r="P37" i="10"/>
  <c r="P39" i="10" s="1"/>
  <c r="O37" i="10"/>
  <c r="O39" i="10" s="1"/>
  <c r="N37" i="10"/>
  <c r="N39" i="10" s="1"/>
  <c r="M37" i="10"/>
  <c r="F37" i="10"/>
  <c r="Z36" i="10"/>
  <c r="R36" i="10"/>
  <c r="J36" i="10"/>
  <c r="H36" i="10"/>
  <c r="G36" i="10"/>
  <c r="Z35" i="10"/>
  <c r="R35" i="10"/>
  <c r="J35" i="10"/>
  <c r="H35" i="10"/>
  <c r="G35" i="10"/>
  <c r="Z34" i="10"/>
  <c r="R34" i="10"/>
  <c r="J34" i="10"/>
  <c r="H34" i="10"/>
  <c r="G34" i="10"/>
  <c r="Z33" i="10"/>
  <c r="R33" i="10"/>
  <c r="J33" i="10"/>
  <c r="H33" i="10"/>
  <c r="G33" i="10"/>
  <c r="Z32" i="10"/>
  <c r="R32" i="10"/>
  <c r="J32" i="10"/>
  <c r="H32" i="10"/>
  <c r="G32" i="10"/>
  <c r="Z31" i="10"/>
  <c r="R31" i="10"/>
  <c r="J31" i="10"/>
  <c r="H31" i="10"/>
  <c r="G31" i="10"/>
  <c r="Z30" i="10"/>
  <c r="R30" i="10"/>
  <c r="J30" i="10"/>
  <c r="H30" i="10"/>
  <c r="G30" i="10"/>
  <c r="Z29" i="10"/>
  <c r="R29" i="10"/>
  <c r="J29" i="10"/>
  <c r="H29" i="10"/>
  <c r="G29" i="10"/>
  <c r="Z28" i="10"/>
  <c r="R28" i="10"/>
  <c r="J28" i="10"/>
  <c r="H28" i="10"/>
  <c r="G28" i="10"/>
  <c r="Z27" i="10"/>
  <c r="R27" i="10"/>
  <c r="J27" i="10"/>
  <c r="H27" i="10"/>
  <c r="G27" i="10"/>
  <c r="Z26" i="10"/>
  <c r="R26" i="10"/>
  <c r="J26" i="10"/>
  <c r="H26" i="10"/>
  <c r="G26" i="10"/>
  <c r="Z25" i="10"/>
  <c r="R25" i="10"/>
  <c r="J25" i="10"/>
  <c r="H25" i="10"/>
  <c r="G25" i="10"/>
  <c r="Z24" i="10"/>
  <c r="R24" i="10"/>
  <c r="J24" i="10"/>
  <c r="H24" i="10"/>
  <c r="G24" i="10"/>
  <c r="Z23" i="10"/>
  <c r="R23" i="10"/>
  <c r="J23" i="10"/>
  <c r="H23" i="10"/>
  <c r="G23" i="10"/>
  <c r="Z22" i="10"/>
  <c r="R22" i="10"/>
  <c r="J22" i="10"/>
  <c r="H22" i="10"/>
  <c r="G22" i="10"/>
  <c r="Z21" i="10"/>
  <c r="R21" i="10"/>
  <c r="J21" i="10"/>
  <c r="H21" i="10"/>
  <c r="G21" i="10"/>
  <c r="Z20" i="10"/>
  <c r="R20" i="10"/>
  <c r="J20" i="10"/>
  <c r="H20" i="10"/>
  <c r="G20" i="10"/>
  <c r="Z19" i="10"/>
  <c r="R19" i="10"/>
  <c r="J19" i="10"/>
  <c r="H19" i="10"/>
  <c r="G19" i="10"/>
  <c r="Z18" i="10"/>
  <c r="R18" i="10"/>
  <c r="J18" i="10"/>
  <c r="H18" i="10"/>
  <c r="G18" i="10"/>
  <c r="Z17" i="10"/>
  <c r="R17" i="10"/>
  <c r="J17" i="10"/>
  <c r="H17" i="10"/>
  <c r="G17" i="10"/>
  <c r="Z16" i="10"/>
  <c r="R16" i="10"/>
  <c r="J16" i="10"/>
  <c r="H16" i="10"/>
  <c r="G16" i="10"/>
  <c r="Z15" i="10"/>
  <c r="R15" i="10"/>
  <c r="J15" i="10"/>
  <c r="H15" i="10"/>
  <c r="G15" i="10"/>
  <c r="Z14" i="10"/>
  <c r="R14" i="10"/>
  <c r="J14" i="10"/>
  <c r="H14" i="10"/>
  <c r="G14" i="10"/>
  <c r="Z13" i="10"/>
  <c r="R13" i="10"/>
  <c r="J13" i="10"/>
  <c r="H13" i="10"/>
  <c r="G13" i="10"/>
  <c r="Z12" i="10"/>
  <c r="R12" i="10"/>
  <c r="J12" i="10"/>
  <c r="H12" i="10"/>
  <c r="G12" i="10"/>
  <c r="Z11" i="10"/>
  <c r="R11" i="10"/>
  <c r="J11" i="10"/>
  <c r="H11" i="10"/>
  <c r="G11" i="10"/>
  <c r="Z10" i="10"/>
  <c r="R10" i="10"/>
  <c r="J10" i="10"/>
  <c r="H10" i="10"/>
  <c r="G10" i="10"/>
  <c r="Z9" i="10"/>
  <c r="R9" i="10"/>
  <c r="J9" i="10"/>
  <c r="H9" i="10"/>
  <c r="G9" i="10"/>
  <c r="Z8" i="10"/>
  <c r="R8" i="10"/>
  <c r="J8" i="10"/>
  <c r="H8" i="10"/>
  <c r="G8" i="10"/>
  <c r="Z7" i="10"/>
  <c r="R7" i="10"/>
  <c r="J7" i="10"/>
  <c r="H7" i="10"/>
  <c r="G7" i="10"/>
  <c r="Z6" i="10"/>
  <c r="J6" i="10"/>
  <c r="H6" i="10"/>
  <c r="G6" i="10"/>
  <c r="B6" i="10"/>
  <c r="B7" i="10" s="1"/>
  <c r="B12" i="23" l="1"/>
  <c r="C11" i="23"/>
  <c r="K11" i="23"/>
  <c r="B12" i="22"/>
  <c r="C11" i="22"/>
  <c r="K11" i="22"/>
  <c r="K11" i="21"/>
  <c r="B12" i="21"/>
  <c r="C11" i="21"/>
  <c r="B12" i="20"/>
  <c r="C11" i="20"/>
  <c r="K11" i="20"/>
  <c r="K6" i="10"/>
  <c r="Z37" i="10"/>
  <c r="L39" i="11"/>
  <c r="J39" i="11"/>
  <c r="I37" i="11"/>
  <c r="I39" i="11" s="1"/>
  <c r="K8" i="11"/>
  <c r="B9" i="11"/>
  <c r="C8" i="11"/>
  <c r="R37" i="10"/>
  <c r="H37" i="10"/>
  <c r="L37" i="10" s="1"/>
  <c r="L39" i="10" s="1"/>
  <c r="G39" i="10"/>
  <c r="I28" i="10"/>
  <c r="J37" i="10"/>
  <c r="J39" i="10" s="1"/>
  <c r="I7" i="10"/>
  <c r="I6" i="10"/>
  <c r="I8" i="10"/>
  <c r="B8" i="10"/>
  <c r="K7" i="10"/>
  <c r="C7" i="10"/>
  <c r="I32" i="10"/>
  <c r="I36" i="10"/>
  <c r="I37" i="10" s="1"/>
  <c r="I39" i="10" s="1"/>
  <c r="M39" i="10"/>
  <c r="R39" i="10" s="1"/>
  <c r="I9" i="10"/>
  <c r="I13" i="10"/>
  <c r="I17" i="10"/>
  <c r="I21" i="10"/>
  <c r="I25" i="10"/>
  <c r="I29" i="10"/>
  <c r="I33" i="10"/>
  <c r="I16" i="10"/>
  <c r="I20" i="10"/>
  <c r="I10" i="10"/>
  <c r="I14" i="10"/>
  <c r="I18" i="10"/>
  <c r="I22" i="10"/>
  <c r="I26" i="10"/>
  <c r="I30" i="10"/>
  <c r="I34" i="10"/>
  <c r="I12" i="10"/>
  <c r="I24" i="10"/>
  <c r="C6" i="10"/>
  <c r="I11" i="10"/>
  <c r="I15" i="10"/>
  <c r="I19" i="10"/>
  <c r="I23" i="10"/>
  <c r="I27" i="10"/>
  <c r="I31" i="10"/>
  <c r="I35" i="10"/>
  <c r="B13" i="23" l="1"/>
  <c r="C12" i="23"/>
  <c r="K12" i="23"/>
  <c r="B13" i="22"/>
  <c r="C12" i="22"/>
  <c r="K12" i="22"/>
  <c r="B13" i="21"/>
  <c r="C12" i="21"/>
  <c r="K12" i="21"/>
  <c r="C12" i="20"/>
  <c r="B13" i="20"/>
  <c r="K12" i="20"/>
  <c r="B10" i="11"/>
  <c r="C9" i="11"/>
  <c r="K9" i="11"/>
  <c r="K8" i="10"/>
  <c r="B9" i="10"/>
  <c r="C8" i="10"/>
  <c r="B14" i="23" l="1"/>
  <c r="C13" i="23"/>
  <c r="K13" i="23"/>
  <c r="B14" i="22"/>
  <c r="C13" i="22"/>
  <c r="K13" i="22"/>
  <c r="B14" i="21"/>
  <c r="C13" i="21"/>
  <c r="K13" i="21"/>
  <c r="B14" i="20"/>
  <c r="C13" i="20"/>
  <c r="K13" i="20"/>
  <c r="B11" i="11"/>
  <c r="C10" i="11"/>
  <c r="K10" i="11"/>
  <c r="K9" i="10"/>
  <c r="B10" i="10"/>
  <c r="C9" i="10"/>
  <c r="B15" i="23" l="1"/>
  <c r="C14" i="23"/>
  <c r="K14" i="23"/>
  <c r="B15" i="22"/>
  <c r="C14" i="22"/>
  <c r="K14" i="22"/>
  <c r="B15" i="21"/>
  <c r="C14" i="21"/>
  <c r="K14" i="21"/>
  <c r="B15" i="20"/>
  <c r="C14" i="20"/>
  <c r="K14" i="20"/>
  <c r="B12" i="11"/>
  <c r="C11" i="11"/>
  <c r="K11" i="11"/>
  <c r="B11" i="10"/>
  <c r="C10" i="10"/>
  <c r="K10" i="10"/>
  <c r="K15" i="23" l="1"/>
  <c r="B16" i="23"/>
  <c r="C15" i="23"/>
  <c r="K15" i="22"/>
  <c r="B16" i="22"/>
  <c r="C15" i="22"/>
  <c r="K15" i="21"/>
  <c r="B16" i="21"/>
  <c r="C15" i="21"/>
  <c r="K15" i="20"/>
  <c r="B16" i="20"/>
  <c r="C15" i="20"/>
  <c r="B13" i="11"/>
  <c r="C12" i="11"/>
  <c r="K12" i="11"/>
  <c r="B12" i="10"/>
  <c r="K11" i="10"/>
  <c r="C11" i="10"/>
  <c r="K16" i="23" l="1"/>
  <c r="B17" i="23"/>
  <c r="C16" i="23"/>
  <c r="K16" i="22"/>
  <c r="B17" i="22"/>
  <c r="C16" i="22"/>
  <c r="K16" i="21"/>
  <c r="B17" i="21"/>
  <c r="C16" i="21"/>
  <c r="K16" i="20"/>
  <c r="B17" i="20"/>
  <c r="C16" i="20"/>
  <c r="B14" i="11"/>
  <c r="C13" i="11"/>
  <c r="K13" i="11"/>
  <c r="K12" i="10"/>
  <c r="B13" i="10"/>
  <c r="C12" i="10"/>
  <c r="K17" i="23" l="1"/>
  <c r="B18" i="23"/>
  <c r="C17" i="23"/>
  <c r="K17" i="22"/>
  <c r="B18" i="22"/>
  <c r="C17" i="22"/>
  <c r="K17" i="21"/>
  <c r="B18" i="21"/>
  <c r="C17" i="21"/>
  <c r="K17" i="20"/>
  <c r="B18" i="20"/>
  <c r="C17" i="20"/>
  <c r="B15" i="11"/>
  <c r="C14" i="11"/>
  <c r="K14" i="11"/>
  <c r="K13" i="10"/>
  <c r="B14" i="10"/>
  <c r="C13" i="10"/>
  <c r="B19" i="23" l="1"/>
  <c r="C18" i="23"/>
  <c r="K18" i="23"/>
  <c r="B19" i="22"/>
  <c r="C18" i="22"/>
  <c r="K18" i="22"/>
  <c r="K18" i="21"/>
  <c r="B19" i="21"/>
  <c r="C18" i="21"/>
  <c r="K18" i="20"/>
  <c r="B19" i="20"/>
  <c r="C18" i="20"/>
  <c r="K15" i="11"/>
  <c r="B16" i="11"/>
  <c r="C15" i="11"/>
  <c r="B15" i="10"/>
  <c r="C14" i="10"/>
  <c r="K14" i="10"/>
  <c r="B20" i="23" l="1"/>
  <c r="C19" i="23"/>
  <c r="K19" i="23"/>
  <c r="B20" i="22"/>
  <c r="C19" i="22"/>
  <c r="K19" i="22"/>
  <c r="K19" i="21"/>
  <c r="B20" i="21"/>
  <c r="C19" i="21"/>
  <c r="B20" i="20"/>
  <c r="C19" i="20"/>
  <c r="K19" i="20"/>
  <c r="K16" i="11"/>
  <c r="B17" i="11"/>
  <c r="C16" i="11"/>
  <c r="C15" i="10"/>
  <c r="B16" i="10"/>
  <c r="K15" i="10"/>
  <c r="B21" i="23" l="1"/>
  <c r="C20" i="23"/>
  <c r="K20" i="23"/>
  <c r="B21" i="22"/>
  <c r="C20" i="22"/>
  <c r="K20" i="22"/>
  <c r="B21" i="21"/>
  <c r="C20" i="21"/>
  <c r="K20" i="21"/>
  <c r="B21" i="20"/>
  <c r="C20" i="20"/>
  <c r="K20" i="20"/>
  <c r="K17" i="11"/>
  <c r="B18" i="11"/>
  <c r="C17" i="11"/>
  <c r="K16" i="10"/>
  <c r="B17" i="10"/>
  <c r="C16" i="10"/>
  <c r="B22" i="23" l="1"/>
  <c r="C21" i="23"/>
  <c r="K21" i="23"/>
  <c r="B22" i="22"/>
  <c r="C21" i="22"/>
  <c r="K21" i="22"/>
  <c r="B22" i="21"/>
  <c r="C21" i="21"/>
  <c r="K21" i="21"/>
  <c r="B22" i="20"/>
  <c r="C21" i="20"/>
  <c r="K21" i="20"/>
  <c r="K18" i="11"/>
  <c r="B19" i="11"/>
  <c r="C18" i="11"/>
  <c r="K17" i="10"/>
  <c r="B18" i="10"/>
  <c r="C17" i="10"/>
  <c r="B23" i="23" l="1"/>
  <c r="C22" i="23"/>
  <c r="K22" i="23"/>
  <c r="B23" i="22"/>
  <c r="C22" i="22"/>
  <c r="K22" i="22"/>
  <c r="B23" i="21"/>
  <c r="C22" i="21"/>
  <c r="K22" i="21"/>
  <c r="B23" i="20"/>
  <c r="C22" i="20"/>
  <c r="K22" i="20"/>
  <c r="B20" i="11"/>
  <c r="C19" i="11"/>
  <c r="K19" i="11"/>
  <c r="B19" i="10"/>
  <c r="C18" i="10"/>
  <c r="K18" i="10"/>
  <c r="K23" i="23" l="1"/>
  <c r="B24" i="23"/>
  <c r="C23" i="23"/>
  <c r="K23" i="22"/>
  <c r="B24" i="22"/>
  <c r="C23" i="22"/>
  <c r="K23" i="21"/>
  <c r="B24" i="21"/>
  <c r="C23" i="21"/>
  <c r="K23" i="20"/>
  <c r="C23" i="20"/>
  <c r="B24" i="20"/>
  <c r="B21" i="11"/>
  <c r="C20" i="11"/>
  <c r="K20" i="11"/>
  <c r="C19" i="10"/>
  <c r="K19" i="10"/>
  <c r="B20" i="10"/>
  <c r="K24" i="23" l="1"/>
  <c r="B25" i="23"/>
  <c r="C24" i="23"/>
  <c r="K24" i="22"/>
  <c r="B25" i="22"/>
  <c r="C24" i="22"/>
  <c r="K24" i="21"/>
  <c r="C24" i="21"/>
  <c r="B25" i="21"/>
  <c r="K24" i="20"/>
  <c r="B25" i="20"/>
  <c r="C24" i="20"/>
  <c r="B22" i="11"/>
  <c r="C21" i="11"/>
  <c r="K21" i="11"/>
  <c r="K20" i="10"/>
  <c r="B21" i="10"/>
  <c r="C20" i="10"/>
  <c r="K25" i="23" l="1"/>
  <c r="C25" i="23"/>
  <c r="B26" i="23"/>
  <c r="K25" i="22"/>
  <c r="B26" i="22"/>
  <c r="C25" i="22"/>
  <c r="K25" i="21"/>
  <c r="B26" i="21"/>
  <c r="C25" i="21"/>
  <c r="K25" i="20"/>
  <c r="B26" i="20"/>
  <c r="C25" i="20"/>
  <c r="B23" i="11"/>
  <c r="C22" i="11"/>
  <c r="K22" i="11"/>
  <c r="K21" i="10"/>
  <c r="B22" i="10"/>
  <c r="C21" i="10"/>
  <c r="B27" i="23" l="1"/>
  <c r="C26" i="23"/>
  <c r="K26" i="23"/>
  <c r="K26" i="22"/>
  <c r="B27" i="22"/>
  <c r="C26" i="22"/>
  <c r="K26" i="21"/>
  <c r="B27" i="21"/>
  <c r="C26" i="21"/>
  <c r="B27" i="20"/>
  <c r="C26" i="20"/>
  <c r="K26" i="20"/>
  <c r="K23" i="11"/>
  <c r="B24" i="11"/>
  <c r="C23" i="11"/>
  <c r="B23" i="10"/>
  <c r="C22" i="10"/>
  <c r="K22" i="10"/>
  <c r="B28" i="23" l="1"/>
  <c r="C27" i="23"/>
  <c r="K27" i="23"/>
  <c r="B28" i="22"/>
  <c r="C27" i="22"/>
  <c r="K27" i="22"/>
  <c r="K27" i="21"/>
  <c r="B28" i="21"/>
  <c r="C27" i="21"/>
  <c r="B28" i="20"/>
  <c r="C27" i="20"/>
  <c r="K27" i="20"/>
  <c r="K24" i="11"/>
  <c r="B25" i="11"/>
  <c r="C24" i="11"/>
  <c r="C23" i="10"/>
  <c r="K23" i="10"/>
  <c r="B24" i="10"/>
  <c r="K28" i="23" l="1"/>
  <c r="B29" i="23"/>
  <c r="C28" i="23"/>
  <c r="B29" i="22"/>
  <c r="C28" i="22"/>
  <c r="K28" i="22"/>
  <c r="B29" i="21"/>
  <c r="C28" i="21"/>
  <c r="K28" i="21"/>
  <c r="B29" i="20"/>
  <c r="C28" i="20"/>
  <c r="K28" i="20"/>
  <c r="K25" i="11"/>
  <c r="B26" i="11"/>
  <c r="C25" i="11"/>
  <c r="K24" i="10"/>
  <c r="B25" i="10"/>
  <c r="C24" i="10"/>
  <c r="B30" i="23" l="1"/>
  <c r="C29" i="23"/>
  <c r="K29" i="23"/>
  <c r="B30" i="22"/>
  <c r="C29" i="22"/>
  <c r="K29" i="22"/>
  <c r="B30" i="21"/>
  <c r="C29" i="21"/>
  <c r="K29" i="21"/>
  <c r="B30" i="20"/>
  <c r="C29" i="20"/>
  <c r="K29" i="20"/>
  <c r="B27" i="11"/>
  <c r="C26" i="11"/>
  <c r="K26" i="11"/>
  <c r="K25" i="10"/>
  <c r="B26" i="10"/>
  <c r="C25" i="10"/>
  <c r="B31" i="23" l="1"/>
  <c r="C30" i="23"/>
  <c r="K30" i="23"/>
  <c r="B31" i="22"/>
  <c r="C30" i="22"/>
  <c r="K30" i="22"/>
  <c r="B31" i="21"/>
  <c r="C30" i="21"/>
  <c r="K30" i="21"/>
  <c r="B31" i="20"/>
  <c r="C30" i="20"/>
  <c r="K30" i="20"/>
  <c r="B28" i="11"/>
  <c r="C27" i="11"/>
  <c r="K27" i="11"/>
  <c r="B27" i="10"/>
  <c r="C26" i="10"/>
  <c r="K26" i="10"/>
  <c r="K31" i="23" l="1"/>
  <c r="B32" i="23"/>
  <c r="C31" i="23"/>
  <c r="K31" i="22"/>
  <c r="B32" i="22"/>
  <c r="C31" i="22"/>
  <c r="K31" i="21"/>
  <c r="B32" i="21"/>
  <c r="C31" i="21"/>
  <c r="K31" i="20"/>
  <c r="C31" i="20"/>
  <c r="B32" i="20"/>
  <c r="B29" i="11"/>
  <c r="C28" i="11"/>
  <c r="K28" i="11"/>
  <c r="B28" i="10"/>
  <c r="C27" i="10"/>
  <c r="K27" i="10"/>
  <c r="K32" i="23" l="1"/>
  <c r="B33" i="23"/>
  <c r="C32" i="23"/>
  <c r="K32" i="22"/>
  <c r="B33" i="22"/>
  <c r="C32" i="22"/>
  <c r="K32" i="21"/>
  <c r="B33" i="21"/>
  <c r="C32" i="21"/>
  <c r="K32" i="20"/>
  <c r="C32" i="20"/>
  <c r="B33" i="20"/>
  <c r="B30" i="11"/>
  <c r="C29" i="11"/>
  <c r="K29" i="11"/>
  <c r="K28" i="10"/>
  <c r="B29" i="10"/>
  <c r="C28" i="10"/>
  <c r="K33" i="23" l="1"/>
  <c r="B34" i="23"/>
  <c r="C33" i="23"/>
  <c r="K33" i="22"/>
  <c r="B34" i="22"/>
  <c r="C33" i="22"/>
  <c r="K33" i="21"/>
  <c r="B34" i="21"/>
  <c r="C33" i="21"/>
  <c r="K33" i="20"/>
  <c r="B34" i="20"/>
  <c r="C33" i="20"/>
  <c r="B31" i="11"/>
  <c r="C30" i="11"/>
  <c r="K30" i="11"/>
  <c r="K29" i="10"/>
  <c r="B30" i="10"/>
  <c r="C29" i="10"/>
  <c r="B35" i="23" l="1"/>
  <c r="C34" i="23"/>
  <c r="K34" i="23"/>
  <c r="K34" i="22"/>
  <c r="B35" i="22"/>
  <c r="C34" i="22"/>
  <c r="K34" i="21"/>
  <c r="B35" i="21"/>
  <c r="C34" i="21"/>
  <c r="K34" i="20"/>
  <c r="B35" i="20"/>
  <c r="C34" i="20"/>
  <c r="K31" i="11"/>
  <c r="B32" i="11"/>
  <c r="C31" i="11"/>
  <c r="B31" i="10"/>
  <c r="C30" i="10"/>
  <c r="K30" i="10"/>
  <c r="B36" i="23" l="1"/>
  <c r="C35" i="23"/>
  <c r="K35" i="23"/>
  <c r="B36" i="22"/>
  <c r="C35" i="22"/>
  <c r="K35" i="22"/>
  <c r="B36" i="21"/>
  <c r="C35" i="21"/>
  <c r="K35" i="21"/>
  <c r="B36" i="20"/>
  <c r="C35" i="20"/>
  <c r="K35" i="20"/>
  <c r="K32" i="11"/>
  <c r="B33" i="11"/>
  <c r="C32" i="11"/>
  <c r="C31" i="10"/>
  <c r="K31" i="10"/>
  <c r="B32" i="10"/>
  <c r="C36" i="23" l="1"/>
  <c r="K36" i="23"/>
  <c r="K37" i="23" s="1"/>
  <c r="K39" i="23" s="1"/>
  <c r="D39" i="23" s="1"/>
  <c r="C36" i="22"/>
  <c r="K36" i="22"/>
  <c r="K37" i="22" s="1"/>
  <c r="K39" i="22" s="1"/>
  <c r="D39" i="22" s="1"/>
  <c r="C36" i="21"/>
  <c r="K36" i="21"/>
  <c r="K37" i="21" s="1"/>
  <c r="K39" i="21" s="1"/>
  <c r="D39" i="21" s="1"/>
  <c r="C36" i="20"/>
  <c r="K36" i="20"/>
  <c r="K37" i="20" s="1"/>
  <c r="K39" i="20" s="1"/>
  <c r="D39" i="20" s="1"/>
  <c r="K33" i="11"/>
  <c r="B34" i="11"/>
  <c r="C33" i="11"/>
  <c r="K32" i="10"/>
  <c r="B33" i="10"/>
  <c r="C32" i="10"/>
  <c r="B35" i="11" l="1"/>
  <c r="C34" i="11"/>
  <c r="K34" i="11"/>
  <c r="K33" i="10"/>
  <c r="B34" i="10"/>
  <c r="C33" i="10"/>
  <c r="B36" i="11" l="1"/>
  <c r="C35" i="11"/>
  <c r="K35" i="11"/>
  <c r="B35" i="10"/>
  <c r="C34" i="10"/>
  <c r="K34" i="10"/>
  <c r="C36" i="11" l="1"/>
  <c r="K36" i="11"/>
  <c r="K37" i="11" s="1"/>
  <c r="K35" i="10"/>
  <c r="B36" i="10"/>
  <c r="C35" i="10"/>
  <c r="K39" i="11" l="1"/>
  <c r="D39" i="11" s="1"/>
  <c r="K36" i="10"/>
  <c r="K37" i="10" s="1"/>
  <c r="K39" i="10" s="1"/>
  <c r="D39" i="10" s="1"/>
  <c r="C36" i="10"/>
</calcChain>
</file>

<file path=xl/comments1.xml><?xml version="1.0" encoding="utf-8"?>
<comments xmlns="http://schemas.openxmlformats.org/spreadsheetml/2006/main">
  <authors>
    <author>user</author>
  </authors>
  <commentLis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60時間未満の場合はマイナス表示されますが、計算には影響しません。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60時間未満の場合はマイナス表示されますが、計算には影響しません。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60時間未満の場合はマイナス表示されますが、計算には影響しません。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60時間未満の場合はマイナス表示されますが、計算には影響しません。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60時間未満の場合はマイナス表示されますが計算には影響しません。
60時間未満の場合はマイナス表示されますが、計算には影響しません。
</t>
        </r>
      </text>
    </comment>
  </commentList>
</comments>
</file>

<file path=xl/sharedStrings.xml><?xml version="1.0" encoding="utf-8"?>
<sst xmlns="http://schemas.openxmlformats.org/spreadsheetml/2006/main" count="323" uniqueCount="78">
  <si>
    <t>[会社名]</t>
    <rPh sb="1" eb="4">
      <t>かいしゃめい</t>
    </rPh>
    <phoneticPr fontId="0" type="noConversion"/>
  </si>
  <si>
    <t>(高速道路料金)</t>
    <rPh sb="1" eb="3">
      <t>こうそく</t>
    </rPh>
    <rPh sb="3" eb="5">
      <t>どうろ</t>
    </rPh>
    <rPh sb="5" eb="7">
      <t>りょうきん</t>
    </rPh>
    <phoneticPr fontId="0" type="noConversion"/>
  </si>
  <si>
    <t>出社</t>
    <rPh sb="0" eb="2">
      <t>ｼｭｯｼｬ</t>
    </rPh>
    <phoneticPr fontId="0" type="noConversion"/>
  </si>
  <si>
    <t>退社</t>
    <rPh sb="0" eb="2">
      <t>ﾀｲｼｬ</t>
    </rPh>
    <phoneticPr fontId="0" type="noConversion"/>
  </si>
  <si>
    <t>運転</t>
    <rPh sb="0" eb="2">
      <t>ｳﾝﾃﾝ</t>
    </rPh>
    <phoneticPr fontId="0" type="noConversion"/>
  </si>
  <si>
    <t>計</t>
    <rPh sb="0" eb="1">
      <t>ｹｲ</t>
    </rPh>
    <phoneticPr fontId="0" type="noConversion"/>
  </si>
  <si>
    <t>曜日</t>
    <rPh sb="0" eb="2">
      <t>ヨウビ</t>
    </rPh>
    <phoneticPr fontId="7"/>
  </si>
  <si>
    <t>日</t>
    <rPh sb="0" eb="1">
      <t>ﾋ</t>
    </rPh>
    <phoneticPr fontId="0" type="noConversion"/>
  </si>
  <si>
    <t>2021</t>
    <phoneticPr fontId="7"/>
  </si>
  <si>
    <t>３</t>
    <phoneticPr fontId="7"/>
  </si>
  <si>
    <t>休憩時間</t>
    <rPh sb="0" eb="2">
      <t>キュウケイ</t>
    </rPh>
    <rPh sb="2" eb="4">
      <t>ジカン</t>
    </rPh>
    <phoneticPr fontId="7"/>
  </si>
  <si>
    <t>賃金合計</t>
    <rPh sb="0" eb="2">
      <t>チンギン</t>
    </rPh>
    <rPh sb="2" eb="4">
      <t>ゴウケイ</t>
    </rPh>
    <phoneticPr fontId="7"/>
  </si>
  <si>
    <t>時間計</t>
    <rPh sb="0" eb="2">
      <t>ジカン</t>
    </rPh>
    <rPh sb="2" eb="3">
      <t>ケイ</t>
    </rPh>
    <phoneticPr fontId="7"/>
  </si>
  <si>
    <t>指数</t>
    <rPh sb="0" eb="2">
      <t>シスウ</t>
    </rPh>
    <phoneticPr fontId="7"/>
  </si>
  <si>
    <t>単価</t>
    <rPh sb="0" eb="2">
      <t>タンカ</t>
    </rPh>
    <phoneticPr fontId="7"/>
  </si>
  <si>
    <t>60時間超1.5×1500円　</t>
    <rPh sb="2" eb="4">
      <t>ジカン</t>
    </rPh>
    <rPh sb="4" eb="5">
      <t>コ</t>
    </rPh>
    <rPh sb="13" eb="14">
      <t>エン</t>
    </rPh>
    <phoneticPr fontId="7"/>
  </si>
  <si>
    <t>% 時間</t>
    <rPh sb="2" eb="4">
      <t>ジカン</t>
    </rPh>
    <phoneticPr fontId="7"/>
  </si>
  <si>
    <t>60時間超　</t>
    <rPh sb="2" eb="4">
      <t>ジカン</t>
    </rPh>
    <phoneticPr fontId="7"/>
  </si>
  <si>
    <t>深夜22〜5時</t>
    <rPh sb="0" eb="2">
      <t>シンヤ</t>
    </rPh>
    <rPh sb="6" eb="7">
      <t>ジ</t>
    </rPh>
    <phoneticPr fontId="7"/>
  </si>
  <si>
    <t>時間外　　労働累計</t>
    <rPh sb="0" eb="1">
      <t>トキ</t>
    </rPh>
    <rPh sb="1" eb="2">
      <t>マ</t>
    </rPh>
    <rPh sb="2" eb="3">
      <t>ガイ</t>
    </rPh>
    <rPh sb="5" eb="7">
      <t>ロウドウ</t>
    </rPh>
    <rPh sb="7" eb="9">
      <t>ルイケイ</t>
    </rPh>
    <phoneticPr fontId="7"/>
  </si>
  <si>
    <t>附帯作業</t>
    <rPh sb="0" eb="2">
      <t>ﾌﾀｲ</t>
    </rPh>
    <rPh sb="2" eb="4">
      <t>ｻｷﾞｮｳ</t>
    </rPh>
    <phoneticPr fontId="0" type="noConversion"/>
  </si>
  <si>
    <t>積込取卸　</t>
    <rPh sb="0" eb="2">
      <t>ﾂﾐｺ</t>
    </rPh>
    <rPh sb="2" eb="3">
      <t>ﾄ</t>
    </rPh>
    <rPh sb="3" eb="4">
      <t>ｵﾛ</t>
    </rPh>
    <phoneticPr fontId="0" type="noConversion"/>
  </si>
  <si>
    <t>手待ち</t>
    <rPh sb="0" eb="2">
      <t>ﾃﾏ</t>
    </rPh>
    <phoneticPr fontId="0" type="noConversion"/>
  </si>
  <si>
    <t>運賃</t>
    <rPh sb="0" eb="2">
      <t>ウンチン</t>
    </rPh>
    <phoneticPr fontId="7"/>
  </si>
  <si>
    <t>高速</t>
    <rPh sb="0" eb="2">
      <t>コウソク</t>
    </rPh>
    <phoneticPr fontId="7"/>
  </si>
  <si>
    <t>手待ち</t>
    <rPh sb="0" eb="2">
      <t>テマ</t>
    </rPh>
    <phoneticPr fontId="7"/>
  </si>
  <si>
    <t>積込取卸付帯作業</t>
    <rPh sb="0" eb="2">
      <t>ツミコ</t>
    </rPh>
    <rPh sb="2" eb="3">
      <t>ト</t>
    </rPh>
    <rPh sb="3" eb="4">
      <t>オロ</t>
    </rPh>
    <rPh sb="4" eb="8">
      <t>フタイサギョウ</t>
    </rPh>
    <phoneticPr fontId="7"/>
  </si>
  <si>
    <t>収入合計</t>
    <rPh sb="0" eb="2">
      <t>シュウニュウ</t>
    </rPh>
    <rPh sb="2" eb="4">
      <t>ゴウケイ</t>
    </rPh>
    <phoneticPr fontId="7"/>
  </si>
  <si>
    <t>　　　　　時　　　間 （人件費）</t>
    <rPh sb="5" eb="6">
      <t>ﾄｷ</t>
    </rPh>
    <rPh sb="9" eb="10">
      <t>ﾏ</t>
    </rPh>
    <rPh sb="12" eb="15">
      <t>ｼﾞﾝｹﾝﾋ</t>
    </rPh>
    <phoneticPr fontId="0" type="noConversion"/>
  </si>
  <si>
    <t>月走行㌔入力</t>
    <rPh sb="0" eb="1">
      <t>ツキ</t>
    </rPh>
    <rPh sb="1" eb="4">
      <t>ソウコウキロ</t>
    </rPh>
    <rPh sb="4" eb="6">
      <t>ニュウリョク</t>
    </rPh>
    <phoneticPr fontId="7"/>
  </si>
  <si>
    <t>その他</t>
    <rPh sb="2" eb="3">
      <t>タ</t>
    </rPh>
    <phoneticPr fontId="7"/>
  </si>
  <si>
    <t>時間外労　働　</t>
    <rPh sb="0" eb="2">
      <t>ジカン</t>
    </rPh>
    <rPh sb="2" eb="3">
      <t>ガイ</t>
    </rPh>
    <phoneticPr fontId="7"/>
  </si>
  <si>
    <t>.</t>
    <phoneticPr fontId="7"/>
  </si>
  <si>
    <r>
      <t>深夜労働22</t>
    </r>
    <r>
      <rPr>
        <b/>
        <sz val="6"/>
        <rFont val="ＭＳ Ｐゴシック"/>
        <family val="3"/>
        <charset val="128"/>
      </rPr>
      <t>〜</t>
    </r>
    <r>
      <rPr>
        <b/>
        <sz val="9"/>
        <rFont val="ＭＳ Ｐゴシック"/>
        <family val="3"/>
        <charset val="128"/>
      </rPr>
      <t>5時</t>
    </r>
    <rPh sb="0" eb="2">
      <t>シンヤ</t>
    </rPh>
    <rPh sb="2" eb="4">
      <t>ロウドウ</t>
    </rPh>
    <rPh sb="8" eb="9">
      <t>ジ</t>
    </rPh>
    <phoneticPr fontId="7"/>
  </si>
  <si>
    <t>法定休日労働</t>
    <rPh sb="0" eb="2">
      <t>ホウテイ</t>
    </rPh>
    <rPh sb="2" eb="4">
      <t>キュウジツ</t>
    </rPh>
    <rPh sb="4" eb="6">
      <t>ロウドウ</t>
    </rPh>
    <phoneticPr fontId="7"/>
  </si>
  <si>
    <t>時間の入力方法(注意点)</t>
    <rPh sb="0" eb="2">
      <t>ジカン</t>
    </rPh>
    <rPh sb="3" eb="5">
      <t>ニュウリョク</t>
    </rPh>
    <rPh sb="5" eb="7">
      <t>ホウホウ</t>
    </rPh>
    <rPh sb="8" eb="10">
      <t>チュウイ</t>
    </rPh>
    <rPh sb="10" eb="11">
      <t>テン</t>
    </rPh>
    <phoneticPr fontId="7"/>
  </si>
  <si>
    <t>※</t>
    <phoneticPr fontId="7"/>
  </si>
  <si>
    <r>
      <rPr>
        <sz val="10"/>
        <rFont val="ＭＳ ゴシック"/>
        <family val="2"/>
        <charset val="128"/>
      </rPr>
      <t>　　※　左上段にある</t>
    </r>
    <r>
      <rPr>
        <sz val="10"/>
        <rFont val="Arial"/>
        <family val="2"/>
      </rPr>
      <t>3</t>
    </r>
    <r>
      <rPr>
        <sz val="10"/>
        <rFont val="ＭＳ ゴシック"/>
        <family val="2"/>
        <charset val="128"/>
      </rPr>
      <t>月を</t>
    </r>
    <r>
      <rPr>
        <sz val="10"/>
        <rFont val="Arial"/>
        <family val="2"/>
      </rPr>
      <t>4</t>
    </r>
    <r>
      <rPr>
        <sz val="10"/>
        <rFont val="ＭＳ ゴシック"/>
        <family val="2"/>
        <charset val="128"/>
      </rPr>
      <t>月に変えれば</t>
    </r>
    <r>
      <rPr>
        <sz val="10"/>
        <rFont val="Arial"/>
        <family val="2"/>
      </rPr>
      <t>4</t>
    </r>
    <r>
      <rPr>
        <sz val="10"/>
        <rFont val="ＭＳ ゴシック"/>
        <family val="2"/>
        <charset val="128"/>
      </rPr>
      <t>月の日　</t>
    </r>
    <r>
      <rPr>
        <sz val="10"/>
        <rFont val="Arial"/>
        <family val="2"/>
      </rPr>
      <t>(</t>
    </r>
    <r>
      <rPr>
        <sz val="10"/>
        <rFont val="ＭＳ ゴシック"/>
        <family val="2"/>
        <charset val="128"/>
      </rPr>
      <t>曜日</t>
    </r>
    <r>
      <rPr>
        <sz val="10"/>
        <rFont val="Arial"/>
        <family val="2"/>
      </rPr>
      <t>)</t>
    </r>
    <r>
      <rPr>
        <sz val="10"/>
        <rFont val="ＭＳ ゴシック"/>
        <family val="2"/>
        <charset val="128"/>
      </rPr>
      <t>は変わります。</t>
    </r>
    <rPh sb="4" eb="5">
      <t>ヒダリ</t>
    </rPh>
    <rPh sb="5" eb="7">
      <t>ジョウダン</t>
    </rPh>
    <rPh sb="11" eb="12">
      <t>ガツ</t>
    </rPh>
    <rPh sb="14" eb="15">
      <t>ガツ</t>
    </rPh>
    <rPh sb="16" eb="17">
      <t>カ</t>
    </rPh>
    <rPh sb="21" eb="22">
      <t>ガツ</t>
    </rPh>
    <rPh sb="23" eb="24">
      <t>ニチ</t>
    </rPh>
    <rPh sb="26" eb="28">
      <t>ヨウビ</t>
    </rPh>
    <rPh sb="30" eb="31">
      <t>カ</t>
    </rPh>
    <phoneticPr fontId="7"/>
  </si>
  <si>
    <r>
      <t>24</t>
    </r>
    <r>
      <rPr>
        <sz val="10"/>
        <color rgb="FFFF0000"/>
        <rFont val="ＭＳ ゴシック"/>
        <family val="2"/>
        <charset val="128"/>
      </rPr>
      <t>時を超える場合　</t>
    </r>
    <r>
      <rPr>
        <sz val="10"/>
        <color rgb="FFFF0000"/>
        <rFont val="Arial"/>
        <family val="2"/>
      </rPr>
      <t>26:00</t>
    </r>
    <r>
      <rPr>
        <sz val="10"/>
        <color rgb="FFFF0000"/>
        <rFont val="ＭＳ ゴシック"/>
        <family val="2"/>
        <charset val="128"/>
      </rPr>
      <t>と入力して下さい。　自動的に</t>
    </r>
    <r>
      <rPr>
        <sz val="10"/>
        <color rgb="FFFF0000"/>
        <rFont val="Arial"/>
        <family val="2"/>
      </rPr>
      <t>2:00</t>
    </r>
    <r>
      <rPr>
        <sz val="10"/>
        <color rgb="FFFF0000"/>
        <rFont val="ＭＳ ゴシック"/>
        <family val="2"/>
        <charset val="128"/>
      </rPr>
      <t>に変わります。</t>
    </r>
    <rPh sb="2" eb="3">
      <t>ジ</t>
    </rPh>
    <rPh sb="4" eb="5">
      <t>コ</t>
    </rPh>
    <rPh sb="7" eb="9">
      <t>バアイ</t>
    </rPh>
    <rPh sb="16" eb="18">
      <t>ニュウリョク</t>
    </rPh>
    <rPh sb="20" eb="21">
      <t>クダ</t>
    </rPh>
    <rPh sb="25" eb="28">
      <t>ジドウテキ</t>
    </rPh>
    <rPh sb="34" eb="35">
      <t>カ</t>
    </rPh>
    <phoneticPr fontId="7"/>
  </si>
  <si>
    <t>　時間外労働については、法定割増賃金率が50%以上になることを踏まえ、作成いたしました。</t>
    <rPh sb="1" eb="4">
      <t>ジカンガイ</t>
    </rPh>
    <rPh sb="4" eb="6">
      <t>ロウドウ</t>
    </rPh>
    <rPh sb="12" eb="14">
      <t>ホウテイ</t>
    </rPh>
    <rPh sb="14" eb="16">
      <t>ワリマシ</t>
    </rPh>
    <rPh sb="16" eb="18">
      <t>チンギン</t>
    </rPh>
    <rPh sb="18" eb="19">
      <t>リツ</t>
    </rPh>
    <rPh sb="23" eb="25">
      <t>イジョウ</t>
    </rPh>
    <rPh sb="31" eb="32">
      <t>フ</t>
    </rPh>
    <rPh sb="35" eb="37">
      <t>サクセイ</t>
    </rPh>
    <phoneticPr fontId="7"/>
  </si>
  <si>
    <t>※月間労働時間記録簿は、2023年4月から中小企業にも月60時間超の</t>
    <rPh sb="1" eb="3">
      <t>ゲッカン</t>
    </rPh>
    <rPh sb="3" eb="7">
      <t>ロウドウジカン</t>
    </rPh>
    <rPh sb="7" eb="9">
      <t>キロク</t>
    </rPh>
    <rPh sb="9" eb="10">
      <t>ボ</t>
    </rPh>
    <rPh sb="16" eb="17">
      <t>ネン</t>
    </rPh>
    <rPh sb="18" eb="19">
      <t>ガツ</t>
    </rPh>
    <rPh sb="21" eb="25">
      <t>チュウショウキギョウ</t>
    </rPh>
    <rPh sb="27" eb="28">
      <t>ツキ</t>
    </rPh>
    <rPh sb="30" eb="32">
      <t>ジカン</t>
    </rPh>
    <rPh sb="32" eb="33">
      <t>コ</t>
    </rPh>
    <phoneticPr fontId="7"/>
  </si>
  <si>
    <t>入力は出社・退社・休憩まで。60時間超の84時間は時間外累計から算出します。</t>
    <rPh sb="0" eb="2">
      <t>ニュウリョク</t>
    </rPh>
    <rPh sb="3" eb="5">
      <t>シュッシャ</t>
    </rPh>
    <rPh sb="6" eb="8">
      <t>タイシャ</t>
    </rPh>
    <rPh sb="9" eb="11">
      <t>キュウケイ</t>
    </rPh>
    <rPh sb="16" eb="18">
      <t>ジカン</t>
    </rPh>
    <rPh sb="18" eb="19">
      <t>チョウ</t>
    </rPh>
    <rPh sb="22" eb="24">
      <t>ジカン</t>
    </rPh>
    <rPh sb="25" eb="28">
      <t>ジカンガイ</t>
    </rPh>
    <rPh sb="28" eb="30">
      <t>ルイケイ</t>
    </rPh>
    <rPh sb="32" eb="34">
      <t>サンシュツ</t>
    </rPh>
    <phoneticPr fontId="7"/>
  </si>
  <si>
    <t xml:space="preserve">     月 間 労 働 時 間 記 録 簿(　月)</t>
    <rPh sb="5" eb="6">
      <t>ツキ</t>
    </rPh>
    <rPh sb="7" eb="8">
      <t>アイダ</t>
    </rPh>
    <rPh sb="24" eb="25">
      <t>ツキ</t>
    </rPh>
    <phoneticPr fontId="7"/>
  </si>
  <si>
    <t>入力部分</t>
    <rPh sb="0" eb="2">
      <t>ニュウリョク</t>
    </rPh>
    <rPh sb="2" eb="4">
      <t>ブブン</t>
    </rPh>
    <phoneticPr fontId="7"/>
  </si>
  <si>
    <t>月走行キロ4,620÷1ℓ当たり走行距離5.4×燃料価格100.2円=85,727円</t>
    <rPh sb="0" eb="1">
      <t>ツキ</t>
    </rPh>
    <rPh sb="1" eb="3">
      <t>ソウコウ</t>
    </rPh>
    <rPh sb="13" eb="14">
      <t>ア</t>
    </rPh>
    <rPh sb="16" eb="20">
      <t>ソウコウキョリ</t>
    </rPh>
    <rPh sb="24" eb="28">
      <t>ネンリョウカカク</t>
    </rPh>
    <rPh sb="33" eb="34">
      <t>エン</t>
    </rPh>
    <rPh sb="41" eb="42">
      <t>エン</t>
    </rPh>
    <phoneticPr fontId="7"/>
  </si>
  <si>
    <t>勤務時間</t>
    <rPh sb="0" eb="2">
      <t>キンム</t>
    </rPh>
    <rPh sb="2" eb="4">
      <t>ジカン</t>
    </rPh>
    <phoneticPr fontId="7"/>
  </si>
  <si>
    <r>
      <t>(</t>
    </r>
    <r>
      <rPr>
        <sz val="10"/>
        <rFont val="ＭＳ ゴシック"/>
        <family val="2"/>
        <charset val="128"/>
      </rPr>
      <t>　円</t>
    </r>
    <r>
      <rPr>
        <sz val="10"/>
        <rFont val="Arial"/>
        <family val="2"/>
      </rPr>
      <t>)</t>
    </r>
    <rPh sb="2" eb="3">
      <t>エン</t>
    </rPh>
    <phoneticPr fontId="7"/>
  </si>
  <si>
    <t>　　　1ℓ当たり走行キロ</t>
    <rPh sb="5" eb="6">
      <t>ア</t>
    </rPh>
    <rPh sb="8" eb="10">
      <t>ソウコウ</t>
    </rPh>
    <phoneticPr fontId="7"/>
  </si>
  <si>
    <t>1月当たり収入手入力</t>
    <rPh sb="1" eb="2">
      <t>ツキ</t>
    </rPh>
    <rPh sb="2" eb="3">
      <t>ア</t>
    </rPh>
    <rPh sb="5" eb="7">
      <t>シュウニュウ</t>
    </rPh>
    <rPh sb="7" eb="10">
      <t>テニュウリョク</t>
    </rPh>
    <phoneticPr fontId="7"/>
  </si>
  <si>
    <t>走行㌔(燃料費)</t>
    <rPh sb="0" eb="2">
      <t>ソウコウ</t>
    </rPh>
    <rPh sb="4" eb="6">
      <t>ネンリョウ</t>
    </rPh>
    <phoneticPr fontId="7"/>
  </si>
  <si>
    <t>60時間超</t>
    <rPh sb="2" eb="4">
      <t>ジカン</t>
    </rPh>
    <rPh sb="4" eb="5">
      <t>コ</t>
    </rPh>
    <phoneticPr fontId="7"/>
  </si>
  <si>
    <t>氏名</t>
    <rPh sb="0" eb="2">
      <t>シメイ</t>
    </rPh>
    <phoneticPr fontId="7"/>
  </si>
  <si>
    <t>(77-60=17 17時間×1,500円×0.25％=6,375  円 )</t>
    <rPh sb="12" eb="14">
      <t>ジカン</t>
    </rPh>
    <rPh sb="20" eb="21">
      <t>エン</t>
    </rPh>
    <rPh sb="35" eb="36">
      <t>エン</t>
    </rPh>
    <phoneticPr fontId="7"/>
  </si>
  <si>
    <r>
      <t>時間外労働割増1.25%が加算。</t>
    </r>
    <r>
      <rPr>
        <b/>
        <u/>
        <sz val="10"/>
        <rFont val="ＭＳ Ｐゴシック"/>
        <family val="3"/>
        <charset val="128"/>
      </rPr>
      <t>計算上×0.25%</t>
    </r>
    <r>
      <rPr>
        <b/>
        <u/>
        <sz val="6"/>
        <rFont val="ＭＳ Ｐゴシック"/>
        <family val="3"/>
        <charset val="128"/>
      </rPr>
      <t>　</t>
    </r>
    <r>
      <rPr>
        <u/>
        <sz val="10"/>
        <rFont val="ＭＳ Ｐゴシック"/>
        <family val="3"/>
        <charset val="128"/>
      </rPr>
      <t>=1.5%</t>
    </r>
    <rPh sb="0" eb="3">
      <t>ジカンガイ</t>
    </rPh>
    <rPh sb="3" eb="5">
      <t>ロウドウ</t>
    </rPh>
    <rPh sb="5" eb="7">
      <t>ワリマシ</t>
    </rPh>
    <rPh sb="13" eb="15">
      <t>カサン</t>
    </rPh>
    <rPh sb="16" eb="18">
      <t>ケイサン</t>
    </rPh>
    <rPh sb="18" eb="19">
      <t>ウエ</t>
    </rPh>
    <phoneticPr fontId="7"/>
  </si>
  <si>
    <t>参考</t>
    <rPh sb="0" eb="2">
      <t>サンコウ</t>
    </rPh>
    <phoneticPr fontId="7"/>
  </si>
  <si>
    <t>運賃～その他の1月当りの合計は、手入力して下さい。</t>
    <rPh sb="0" eb="2">
      <t>ウンチン</t>
    </rPh>
    <rPh sb="5" eb="6">
      <t>タ</t>
    </rPh>
    <rPh sb="8" eb="10">
      <t>ツキアタ</t>
    </rPh>
    <rPh sb="12" eb="14">
      <t>ゴウケイ</t>
    </rPh>
    <rPh sb="16" eb="19">
      <t>テニュウリョク</t>
    </rPh>
    <rPh sb="21" eb="22">
      <t>クダ</t>
    </rPh>
    <phoneticPr fontId="7"/>
  </si>
  <si>
    <r>
      <t>時間外労働割増1.25%が加算済のため、</t>
    </r>
    <r>
      <rPr>
        <b/>
        <u/>
        <sz val="9"/>
        <rFont val="ＭＳ Ｐゴシック"/>
        <family val="3"/>
        <charset val="128"/>
      </rPr>
      <t>計算上×0.25%　</t>
    </r>
    <r>
      <rPr>
        <u/>
        <sz val="9"/>
        <rFont val="ＭＳ Ｐゴシック"/>
        <family val="3"/>
        <charset val="128"/>
      </rPr>
      <t>=　1.5%</t>
    </r>
    <rPh sb="0" eb="3">
      <t>ジカンガイ</t>
    </rPh>
    <rPh sb="3" eb="5">
      <t>ロウドウ</t>
    </rPh>
    <rPh sb="5" eb="7">
      <t>ワリマシ</t>
    </rPh>
    <rPh sb="13" eb="15">
      <t>カサン</t>
    </rPh>
    <rPh sb="15" eb="16">
      <t>スミ</t>
    </rPh>
    <rPh sb="20" eb="22">
      <t>ケイサン</t>
    </rPh>
    <rPh sb="22" eb="23">
      <t>ウエ</t>
    </rPh>
    <phoneticPr fontId="7"/>
  </si>
  <si>
    <r>
      <t>(</t>
    </r>
    <r>
      <rPr>
        <sz val="9"/>
        <rFont val="ＭＳ ゴシック"/>
        <family val="2"/>
        <charset val="128"/>
      </rPr>
      <t>　円</t>
    </r>
    <r>
      <rPr>
        <sz val="9"/>
        <rFont val="Arial"/>
        <family val="2"/>
      </rPr>
      <t>)</t>
    </r>
    <rPh sb="2" eb="3">
      <t>エン</t>
    </rPh>
    <phoneticPr fontId="7"/>
  </si>
  <si>
    <t>４</t>
    <phoneticPr fontId="7"/>
  </si>
  <si>
    <t>　　　　　　　　　　　運賃その他は、日別のデータが無いことを想定し.</t>
    <rPh sb="11" eb="13">
      <t>ウンチン</t>
    </rPh>
    <rPh sb="15" eb="16">
      <t>タ</t>
    </rPh>
    <rPh sb="18" eb="19">
      <t>ヒ</t>
    </rPh>
    <rPh sb="19" eb="20">
      <t>ベツ</t>
    </rPh>
    <rPh sb="25" eb="26">
      <t>ナ</t>
    </rPh>
    <rPh sb="30" eb="32">
      <t>ソウテイ</t>
    </rPh>
    <phoneticPr fontId="7"/>
  </si>
  <si>
    <t>　　　　　　　　　　　月の最後の合計値は手入力にしています。</t>
    <rPh sb="11" eb="12">
      <t>ツキ</t>
    </rPh>
    <rPh sb="13" eb="15">
      <t>サイゴ</t>
    </rPh>
    <rPh sb="16" eb="18">
      <t>ゴウケイ</t>
    </rPh>
    <rPh sb="18" eb="19">
      <t>アタイ</t>
    </rPh>
    <rPh sb="20" eb="23">
      <t>テニュウリョク</t>
    </rPh>
    <phoneticPr fontId="7"/>
  </si>
  <si>
    <r>
      <t>1ヶ月の拘束時間では、ダブルカウントされた2時間分を除き計算します。1日の拘束時間と1か月の拘束時間は必ずしも一致しません。　　</t>
    </r>
    <r>
      <rPr>
        <sz val="9"/>
        <color rgb="FFFF0000"/>
        <rFont val="ＭＳ ゴシック"/>
        <family val="3"/>
        <charset val="128"/>
      </rPr>
      <t>(注)月間労働時間記録は、重複分のダブルカウントの計算はしていません。</t>
    </r>
    <rPh sb="2" eb="3">
      <t>ゲツ</t>
    </rPh>
    <rPh sb="4" eb="8">
      <t>コウソクジカン</t>
    </rPh>
    <rPh sb="22" eb="24">
      <t>ジカン</t>
    </rPh>
    <rPh sb="24" eb="25">
      <t>ブン</t>
    </rPh>
    <rPh sb="26" eb="27">
      <t>ノゾ</t>
    </rPh>
    <rPh sb="28" eb="30">
      <t>ケイサン</t>
    </rPh>
    <rPh sb="35" eb="36">
      <t>ニチ</t>
    </rPh>
    <rPh sb="37" eb="39">
      <t>コウソク</t>
    </rPh>
    <rPh sb="39" eb="41">
      <t>ジカン</t>
    </rPh>
    <rPh sb="44" eb="45">
      <t>ゲツ</t>
    </rPh>
    <rPh sb="46" eb="48">
      <t>コウソク</t>
    </rPh>
    <rPh sb="48" eb="50">
      <t>ジカン</t>
    </rPh>
    <rPh sb="51" eb="52">
      <t>カナラ</t>
    </rPh>
    <rPh sb="55" eb="57">
      <t>イッチ</t>
    </rPh>
    <rPh sb="65" eb="66">
      <t>チュウ</t>
    </rPh>
    <rPh sb="67" eb="69">
      <t>ゲッカン</t>
    </rPh>
    <rPh sb="69" eb="73">
      <t>ロウドウジカン</t>
    </rPh>
    <rPh sb="73" eb="75">
      <t>キロク</t>
    </rPh>
    <rPh sb="77" eb="79">
      <t>ジュウフク</t>
    </rPh>
    <rPh sb="79" eb="80">
      <t>フン</t>
    </rPh>
    <rPh sb="89" eb="91">
      <t>ケイサン</t>
    </rPh>
    <phoneticPr fontId="7"/>
  </si>
  <si>
    <t>運転者の1日は始業から連続する24時間とされており、前日の始業が8時、翌日の始業が6時の場合、(8時-6時=2時間)の2時間が前日の拘束時間に加算され、次の始業から始まる拘束時間にも加算されます。</t>
    <rPh sb="0" eb="3">
      <t>ウンテンシャ</t>
    </rPh>
    <rPh sb="5" eb="6">
      <t>ニチ</t>
    </rPh>
    <rPh sb="7" eb="9">
      <t>シギョウ</t>
    </rPh>
    <rPh sb="11" eb="13">
      <t>レンゾク</t>
    </rPh>
    <rPh sb="17" eb="19">
      <t>ジカン</t>
    </rPh>
    <rPh sb="26" eb="28">
      <t>ゼンジツ</t>
    </rPh>
    <rPh sb="29" eb="31">
      <t>シギョウ</t>
    </rPh>
    <rPh sb="33" eb="34">
      <t>ジ</t>
    </rPh>
    <rPh sb="35" eb="37">
      <t>ヨクジツ</t>
    </rPh>
    <rPh sb="38" eb="40">
      <t>シギョウ</t>
    </rPh>
    <rPh sb="42" eb="43">
      <t>ジ</t>
    </rPh>
    <rPh sb="44" eb="46">
      <t>バアイ</t>
    </rPh>
    <rPh sb="49" eb="50">
      <t>ジ</t>
    </rPh>
    <rPh sb="52" eb="53">
      <t>ジ</t>
    </rPh>
    <rPh sb="55" eb="57">
      <t>ジカン</t>
    </rPh>
    <rPh sb="60" eb="62">
      <t>ジカン</t>
    </rPh>
    <rPh sb="63" eb="65">
      <t>ゼンジツ</t>
    </rPh>
    <rPh sb="66" eb="68">
      <t>コウソク</t>
    </rPh>
    <rPh sb="68" eb="70">
      <t>ジカン</t>
    </rPh>
    <rPh sb="71" eb="73">
      <t>カサン</t>
    </rPh>
    <rPh sb="76" eb="77">
      <t>ツギ</t>
    </rPh>
    <rPh sb="78" eb="80">
      <t>シギョウ</t>
    </rPh>
    <rPh sb="82" eb="83">
      <t>ハジ</t>
    </rPh>
    <rPh sb="85" eb="87">
      <t>コウソク</t>
    </rPh>
    <rPh sb="87" eb="89">
      <t>ジカン</t>
    </rPh>
    <rPh sb="91" eb="93">
      <t>カサン</t>
    </rPh>
    <phoneticPr fontId="7"/>
  </si>
  <si>
    <t xml:space="preserve">  ※</t>
    <phoneticPr fontId="7"/>
  </si>
  <si>
    <t>60時間未満の場合　金額がマイナス</t>
    <rPh sb="2" eb="4">
      <t>ジカン</t>
    </rPh>
    <rPh sb="4" eb="6">
      <t>ミマン</t>
    </rPh>
    <rPh sb="7" eb="9">
      <t>バアイ</t>
    </rPh>
    <rPh sb="10" eb="12">
      <t>キンガク</t>
    </rPh>
    <phoneticPr fontId="7"/>
  </si>
  <si>
    <t>表示されますが、影響はありません。</t>
    <rPh sb="0" eb="2">
      <t>ヒョウジ</t>
    </rPh>
    <rPh sb="8" eb="10">
      <t>エイキョウ</t>
    </rPh>
    <phoneticPr fontId="7"/>
  </si>
  <si>
    <t>その他</t>
    <rPh sb="2" eb="3">
      <t>ﾀ</t>
    </rPh>
    <phoneticPr fontId="0" type="noConversion"/>
  </si>
  <si>
    <t>8</t>
    <phoneticPr fontId="7"/>
  </si>
  <si>
    <t>7</t>
    <phoneticPr fontId="7"/>
  </si>
  <si>
    <t>6</t>
    <phoneticPr fontId="7"/>
  </si>
  <si>
    <t>5</t>
    <phoneticPr fontId="7"/>
  </si>
  <si>
    <t>60時間超1.5×〇〇円　</t>
    <rPh sb="2" eb="4">
      <t>ジカン</t>
    </rPh>
    <rPh sb="4" eb="5">
      <t>コ</t>
    </rPh>
    <rPh sb="11" eb="12">
      <t>エン</t>
    </rPh>
    <phoneticPr fontId="7"/>
  </si>
  <si>
    <r>
      <t>時間の入力 24時間超の場合</t>
    </r>
    <r>
      <rPr>
        <sz val="9"/>
        <color rgb="FFFF0000"/>
        <rFont val="ＭＳ ゴシック"/>
        <family val="3"/>
        <charset val="128"/>
      </rPr>
      <t>　26:00と入力⇒2:00　24分の場合⇒0:24と入力　</t>
    </r>
    <rPh sb="0" eb="2">
      <t>ジカン</t>
    </rPh>
    <rPh sb="3" eb="5">
      <t>ニュウリョク</t>
    </rPh>
    <rPh sb="8" eb="10">
      <t>ジカン</t>
    </rPh>
    <rPh sb="10" eb="11">
      <t>コ</t>
    </rPh>
    <rPh sb="12" eb="14">
      <t>バアイ</t>
    </rPh>
    <rPh sb="21" eb="23">
      <t>ニュウリョク</t>
    </rPh>
    <rPh sb="31" eb="32">
      <t>フン</t>
    </rPh>
    <rPh sb="33" eb="35">
      <t>バアイ</t>
    </rPh>
    <rPh sb="41" eb="43">
      <t>ニュウリョク</t>
    </rPh>
    <phoneticPr fontId="7"/>
  </si>
  <si>
    <t>時間の入力 24時間超の場合　26:00と入力⇒2:00　24分の場合⇒0:24と入力</t>
    <phoneticPr fontId="7"/>
  </si>
  <si>
    <t>時間の入力 24時間超の場合　26:00と入力⇒2:00　24分の場合⇒0:24と入力</t>
    <phoneticPr fontId="7"/>
  </si>
  <si>
    <t>時間の入力 24時間超の場合　26:00と入力⇒2:00　24分の場合⇒0:24と入力</t>
    <phoneticPr fontId="7"/>
  </si>
  <si>
    <t>時間の入力 24時間超の場合　26:00と入力⇒2:00　24分の場合⇒0:24と入力</t>
    <phoneticPr fontId="7"/>
  </si>
  <si>
    <t>単価　燃料価格　１ﾘｯﾀｰ当り走行㌔は自社の単価に変えて下さい。</t>
    <rPh sb="0" eb="2">
      <t>タンカ</t>
    </rPh>
    <rPh sb="3" eb="7">
      <t>ネンリョウカカク</t>
    </rPh>
    <rPh sb="13" eb="14">
      <t>アタ</t>
    </rPh>
    <rPh sb="15" eb="17">
      <t>ソウコウ</t>
    </rPh>
    <rPh sb="19" eb="21">
      <t>ジシャ</t>
    </rPh>
    <rPh sb="22" eb="24">
      <t>タンカ</t>
    </rPh>
    <rPh sb="25" eb="26">
      <t>カ</t>
    </rPh>
    <rPh sb="28" eb="29">
      <t>クダ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</si>
</sst>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h:mm;@"/>
    <numFmt numFmtId="177" formatCode="[h]:mm"/>
    <numFmt numFmtId="178" formatCode="_(* #,##0_);_(* \(#,##0\);;_(@_)"/>
    <numFmt numFmtId="179" formatCode="@&quot;年&quot;"/>
    <numFmt numFmtId="180" formatCode="@&quot;月&quot;"/>
    <numFmt numFmtId="181" formatCode="d"/>
    <numFmt numFmtId="182" formatCode="#,##0_);[Red]\(#,##0\)"/>
    <numFmt numFmtId="183" formatCode="#,##0.0;[Red]\-#,##0.0"/>
    <numFmt numFmtId="184" formatCode="0_);[Red]\(0\)"/>
  </numFmts>
  <fonts count="57" x14ac:knownFonts="1">
    <font>
      <sz val="10"/>
      <name val="Arial"/>
      <family val="2"/>
    </font>
    <font>
      <sz val="10"/>
      <name val="Arial"/>
      <family val="2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color indexed="1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Arial"/>
      <family val="2"/>
    </font>
    <font>
      <sz val="6"/>
      <name val="ＭＳ ゴシック"/>
      <family val="3"/>
      <charset val="128"/>
    </font>
    <font>
      <b/>
      <sz val="7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name val="ＭＳ ゴシック"/>
      <family val="2"/>
      <charset val="128"/>
    </font>
    <font>
      <sz val="10"/>
      <name val="Arial"/>
      <family val="2"/>
      <charset val="128"/>
    </font>
    <font>
      <b/>
      <sz val="10"/>
      <name val="Arial"/>
      <family val="2"/>
    </font>
    <font>
      <b/>
      <sz val="10"/>
      <color rgb="FF37525F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color rgb="FFFF0000"/>
      <name val="ＭＳ ゴシック"/>
      <family val="2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ゴシック"/>
      <family val="3"/>
      <charset val="128"/>
    </font>
    <font>
      <u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6"/>
      <name val="ＭＳ Ｐゴシック"/>
      <family val="3"/>
      <charset val="128"/>
    </font>
    <font>
      <b/>
      <sz val="10"/>
      <name val="ＭＳ ゴシック"/>
      <family val="2"/>
      <charset val="128"/>
    </font>
    <font>
      <sz val="14"/>
      <name val="ＭＳ ゴシック"/>
      <family val="2"/>
      <charset val="128"/>
    </font>
    <font>
      <sz val="16"/>
      <name val="ＭＳ ゴシック"/>
      <family val="2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Arial"/>
      <family val="2"/>
    </font>
    <font>
      <sz val="9"/>
      <name val="ＭＳ ゴシック"/>
      <family val="2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133">
    <border>
      <left/>
      <right/>
      <top/>
      <bottom/>
      <diagonal/>
    </border>
    <border>
      <left/>
      <right style="thin">
        <color indexed="23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23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23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thick">
        <color indexed="64"/>
      </top>
      <bottom/>
      <diagonal/>
    </border>
    <border>
      <left style="thin">
        <color indexed="23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23"/>
      </right>
      <top style="medium">
        <color indexed="64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ck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23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2">
    <xf numFmtId="0" fontId="0" fillId="0" borderId="0" xfId="0"/>
    <xf numFmtId="0" fontId="3" fillId="0" borderId="0" xfId="0" applyFont="1"/>
    <xf numFmtId="0" fontId="3" fillId="0" borderId="0" xfId="0" applyFont="1" applyBorder="1"/>
    <xf numFmtId="177" fontId="9" fillId="5" borderId="0" xfId="1" applyNumberFormat="1" applyFont="1" applyFill="1" applyBorder="1" applyAlignment="1" applyProtection="1">
      <alignment horizontal="center" vertical="center"/>
    </xf>
    <xf numFmtId="177" fontId="9" fillId="5" borderId="31" xfId="1" applyNumberFormat="1" applyFont="1" applyFill="1" applyBorder="1" applyAlignment="1" applyProtection="1">
      <alignment horizontal="center" vertical="center"/>
    </xf>
    <xf numFmtId="177" fontId="9" fillId="5" borderId="33" xfId="1" applyNumberFormat="1" applyFont="1" applyFill="1" applyBorder="1" applyAlignment="1" applyProtection="1">
      <alignment horizontal="center" vertical="center"/>
    </xf>
    <xf numFmtId="177" fontId="9" fillId="5" borderId="32" xfId="1" applyNumberFormat="1" applyFont="1" applyFill="1" applyBorder="1" applyAlignment="1" applyProtection="1">
      <alignment horizontal="center" vertical="center"/>
    </xf>
    <xf numFmtId="177" fontId="9" fillId="5" borderId="30" xfId="1" applyNumberFormat="1" applyFont="1" applyFill="1" applyBorder="1" applyAlignment="1" applyProtection="1">
      <alignment horizontal="center" vertical="center"/>
    </xf>
    <xf numFmtId="177" fontId="9" fillId="5" borderId="2" xfId="1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 vertical="center"/>
      <protection locked="0"/>
    </xf>
    <xf numFmtId="176" fontId="21" fillId="0" borderId="31" xfId="0" applyNumberFormat="1" applyFont="1" applyFill="1" applyBorder="1" applyAlignment="1" applyProtection="1">
      <alignment horizontal="center" vertical="center"/>
      <protection locked="0"/>
    </xf>
    <xf numFmtId="177" fontId="5" fillId="5" borderId="10" xfId="0" applyNumberFormat="1" applyFont="1" applyFill="1" applyBorder="1" applyAlignment="1">
      <alignment horizontal="center" vertical="center"/>
    </xf>
    <xf numFmtId="177" fontId="18" fillId="7" borderId="10" xfId="0" applyNumberFormat="1" applyFont="1" applyFill="1" applyBorder="1" applyAlignment="1">
      <alignment horizontal="center" vertical="center"/>
    </xf>
    <xf numFmtId="177" fontId="9" fillId="5" borderId="24" xfId="1" applyNumberFormat="1" applyFont="1" applyFill="1" applyBorder="1" applyAlignment="1" applyProtection="1">
      <alignment horizontal="center" vertical="center"/>
    </xf>
    <xf numFmtId="177" fontId="22" fillId="0" borderId="10" xfId="0" applyNumberFormat="1" applyFont="1" applyFill="1" applyBorder="1" applyAlignment="1">
      <alignment horizontal="center" vertical="center"/>
    </xf>
    <xf numFmtId="176" fontId="21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0" fillId="0" borderId="4" xfId="0" applyBorder="1"/>
    <xf numFmtId="176" fontId="9" fillId="4" borderId="4" xfId="0" applyNumberFormat="1" applyFont="1" applyFill="1" applyBorder="1" applyAlignment="1" applyProtection="1">
      <alignment horizontal="center" vertical="center"/>
      <protection locked="0"/>
    </xf>
    <xf numFmtId="176" fontId="9" fillId="4" borderId="16" xfId="0" applyNumberFormat="1" applyFont="1" applyFill="1" applyBorder="1" applyAlignment="1" applyProtection="1">
      <alignment horizontal="center" vertical="center"/>
      <protection locked="0"/>
    </xf>
    <xf numFmtId="176" fontId="9" fillId="3" borderId="34" xfId="0" applyNumberFormat="1" applyFont="1" applyFill="1" applyBorder="1" applyAlignment="1" applyProtection="1">
      <alignment horizontal="center" vertical="center"/>
      <protection locked="0"/>
    </xf>
    <xf numFmtId="176" fontId="9" fillId="3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horizontal="left"/>
    </xf>
    <xf numFmtId="177" fontId="9" fillId="5" borderId="41" xfId="1" applyNumberFormat="1" applyFont="1" applyFill="1" applyBorder="1" applyAlignment="1" applyProtection="1">
      <alignment horizontal="center" vertical="center"/>
    </xf>
    <xf numFmtId="177" fontId="9" fillId="5" borderId="45" xfId="1" applyNumberFormat="1" applyFont="1" applyFill="1" applyBorder="1" applyAlignment="1" applyProtection="1">
      <alignment horizontal="center" vertical="center"/>
    </xf>
    <xf numFmtId="177" fontId="9" fillId="5" borderId="46" xfId="1" applyNumberFormat="1" applyFont="1" applyFill="1" applyBorder="1" applyAlignment="1" applyProtection="1">
      <alignment horizontal="center" vertical="center"/>
    </xf>
    <xf numFmtId="177" fontId="9" fillId="5" borderId="37" xfId="1" applyNumberFormat="1" applyFont="1" applyFill="1" applyBorder="1" applyAlignment="1" applyProtection="1">
      <alignment horizontal="center" vertical="center"/>
    </xf>
    <xf numFmtId="177" fontId="9" fillId="5" borderId="5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/>
    <xf numFmtId="177" fontId="9" fillId="5" borderId="38" xfId="1" applyNumberFormat="1" applyFont="1" applyFill="1" applyBorder="1" applyAlignment="1" applyProtection="1">
      <alignment horizontal="center" vertical="center"/>
    </xf>
    <xf numFmtId="177" fontId="9" fillId="8" borderId="78" xfId="1" applyNumberFormat="1" applyFont="1" applyFill="1" applyBorder="1" applyAlignment="1" applyProtection="1">
      <alignment horizontal="right" vertical="center"/>
    </xf>
    <xf numFmtId="0" fontId="0" fillId="0" borderId="86" xfId="0" applyBorder="1"/>
    <xf numFmtId="0" fontId="0" fillId="0" borderId="89" xfId="0" applyBorder="1"/>
    <xf numFmtId="38" fontId="9" fillId="0" borderId="81" xfId="1" applyFont="1" applyFill="1" applyBorder="1" applyAlignment="1" applyProtection="1">
      <alignment horizontal="center" vertical="center"/>
    </xf>
    <xf numFmtId="38" fontId="9" fillId="0" borderId="82" xfId="1" applyFont="1" applyFill="1" applyBorder="1" applyAlignment="1" applyProtection="1">
      <alignment horizontal="center" vertical="center"/>
    </xf>
    <xf numFmtId="38" fontId="9" fillId="0" borderId="78" xfId="1" applyFont="1" applyFill="1" applyBorder="1" applyAlignment="1" applyProtection="1">
      <alignment horizontal="center" vertical="center"/>
    </xf>
    <xf numFmtId="38" fontId="9" fillId="0" borderId="83" xfId="1" applyFont="1" applyFill="1" applyBorder="1" applyAlignment="1" applyProtection="1">
      <alignment horizontal="center" vertical="center"/>
    </xf>
    <xf numFmtId="176" fontId="9" fillId="3" borderId="58" xfId="0" applyNumberFormat="1" applyFont="1" applyFill="1" applyBorder="1" applyAlignment="1" applyProtection="1">
      <alignment horizontal="center" vertical="center"/>
      <protection locked="0"/>
    </xf>
    <xf numFmtId="176" fontId="9" fillId="4" borderId="9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shrinkToFit="1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2" fillId="2" borderId="93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81" fontId="16" fillId="0" borderId="91" xfId="0" applyNumberFormat="1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181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181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36" xfId="0" applyFont="1" applyFill="1" applyBorder="1" applyAlignment="1" applyProtection="1">
      <alignment horizontal="center" vertical="center"/>
      <protection locked="0"/>
    </xf>
    <xf numFmtId="181" fontId="16" fillId="0" borderId="27" xfId="0" applyNumberFormat="1" applyFont="1" applyFill="1" applyBorder="1" applyAlignment="1" applyProtection="1">
      <alignment horizontal="center" vertical="center"/>
      <protection locked="0"/>
    </xf>
    <xf numFmtId="181" fontId="16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176" fontId="9" fillId="3" borderId="44" xfId="0" applyNumberFormat="1" applyFont="1" applyFill="1" applyBorder="1" applyAlignment="1" applyProtection="1">
      <alignment horizontal="center" vertical="center"/>
      <protection locked="0"/>
    </xf>
    <xf numFmtId="176" fontId="9" fillId="4" borderId="19" xfId="0" applyNumberFormat="1" applyFont="1" applyFill="1" applyBorder="1" applyAlignment="1" applyProtection="1">
      <alignment horizontal="center" vertical="center"/>
      <protection locked="0"/>
    </xf>
    <xf numFmtId="176" fontId="21" fillId="0" borderId="24" xfId="0" applyNumberFormat="1" applyFont="1" applyFill="1" applyBorder="1" applyAlignment="1" applyProtection="1">
      <alignment horizontal="center" vertical="center"/>
      <protection locked="0"/>
    </xf>
    <xf numFmtId="176" fontId="9" fillId="7" borderId="6" xfId="0" applyNumberFormat="1" applyFont="1" applyFill="1" applyBorder="1" applyAlignment="1" applyProtection="1">
      <alignment horizontal="right" vertical="center"/>
      <protection locked="0"/>
    </xf>
    <xf numFmtId="176" fontId="9" fillId="7" borderId="7" xfId="0" applyNumberFormat="1" applyFont="1" applyFill="1" applyBorder="1" applyAlignment="1" applyProtection="1">
      <alignment horizontal="right" vertical="center"/>
      <protection locked="0"/>
    </xf>
    <xf numFmtId="176" fontId="9" fillId="7" borderId="8" xfId="0" applyNumberFormat="1" applyFont="1" applyFill="1" applyBorder="1" applyAlignment="1" applyProtection="1">
      <alignment horizontal="right" vertical="center"/>
      <protection locked="0"/>
    </xf>
    <xf numFmtId="184" fontId="9" fillId="8" borderId="9" xfId="0" applyNumberFormat="1" applyFont="1" applyFill="1" applyBorder="1" applyAlignment="1" applyProtection="1">
      <alignment horizontal="right" vertical="center"/>
      <protection locked="0"/>
    </xf>
    <xf numFmtId="38" fontId="9" fillId="5" borderId="86" xfId="1" applyFont="1" applyFill="1" applyBorder="1" applyAlignment="1" applyProtection="1">
      <alignment horizontal="right" vertical="center"/>
      <protection locked="0"/>
    </xf>
    <xf numFmtId="176" fontId="9" fillId="7" borderId="12" xfId="0" applyNumberFormat="1" applyFont="1" applyFill="1" applyBorder="1" applyAlignment="1" applyProtection="1">
      <alignment vertical="center"/>
      <protection locked="0"/>
    </xf>
    <xf numFmtId="176" fontId="9" fillId="7" borderId="11" xfId="0" applyNumberFormat="1" applyFont="1" applyFill="1" applyBorder="1" applyAlignment="1" applyProtection="1">
      <alignment vertical="center"/>
      <protection locked="0"/>
    </xf>
    <xf numFmtId="176" fontId="9" fillId="7" borderId="13" xfId="0" applyNumberFormat="1" applyFont="1" applyFill="1" applyBorder="1" applyAlignment="1" applyProtection="1">
      <alignment horizontal="right" vertical="center"/>
      <protection locked="0"/>
    </xf>
    <xf numFmtId="184" fontId="9" fillId="8" borderId="14" xfId="0" applyNumberFormat="1" applyFont="1" applyFill="1" applyBorder="1" applyAlignment="1" applyProtection="1">
      <alignment horizontal="right" vertical="center"/>
      <protection locked="0"/>
    </xf>
    <xf numFmtId="38" fontId="9" fillId="5" borderId="53" xfId="1" applyFont="1" applyFill="1" applyBorder="1" applyAlignment="1" applyProtection="1">
      <alignment vertical="center"/>
      <protection locked="0"/>
    </xf>
    <xf numFmtId="176" fontId="9" fillId="7" borderId="6" xfId="0" applyNumberFormat="1" applyFont="1" applyFill="1" applyBorder="1" applyAlignment="1" applyProtection="1">
      <alignment vertical="center"/>
      <protection locked="0"/>
    </xf>
    <xf numFmtId="176" fontId="9" fillId="7" borderId="7" xfId="0" applyNumberFormat="1" applyFont="1" applyFill="1" applyBorder="1" applyAlignment="1" applyProtection="1">
      <alignment vertical="center"/>
      <protection locked="0"/>
    </xf>
    <xf numFmtId="38" fontId="9" fillId="5" borderId="86" xfId="1" applyFont="1" applyFill="1" applyBorder="1" applyAlignment="1" applyProtection="1">
      <alignment vertical="center"/>
      <protection locked="0"/>
    </xf>
    <xf numFmtId="184" fontId="9" fillId="8" borderId="20" xfId="0" applyNumberFormat="1" applyFont="1" applyFill="1" applyBorder="1" applyAlignment="1" applyProtection="1">
      <alignment horizontal="right" vertical="center"/>
      <protection locked="0"/>
    </xf>
    <xf numFmtId="1" fontId="9" fillId="5" borderId="53" xfId="0" applyNumberFormat="1" applyFont="1" applyFill="1" applyBorder="1" applyAlignment="1" applyProtection="1">
      <alignment vertical="center"/>
      <protection locked="0"/>
    </xf>
    <xf numFmtId="1" fontId="9" fillId="5" borderId="86" xfId="0" applyNumberFormat="1" applyFont="1" applyFill="1" applyBorder="1" applyAlignment="1" applyProtection="1">
      <alignment vertical="center"/>
      <protection locked="0"/>
    </xf>
    <xf numFmtId="176" fontId="9" fillId="7" borderId="12" xfId="0" applyNumberFormat="1" applyFont="1" applyFill="1" applyBorder="1" applyAlignment="1" applyProtection="1">
      <alignment horizontal="right" vertical="center"/>
      <protection locked="0"/>
    </xf>
    <xf numFmtId="176" fontId="9" fillId="7" borderId="11" xfId="0" applyNumberFormat="1" applyFont="1" applyFill="1" applyBorder="1" applyAlignment="1" applyProtection="1">
      <alignment horizontal="right" vertical="center"/>
      <protection locked="0"/>
    </xf>
    <xf numFmtId="38" fontId="9" fillId="5" borderId="53" xfId="1" applyFont="1" applyFill="1" applyBorder="1" applyAlignment="1" applyProtection="1">
      <alignment horizontal="right" vertical="center"/>
      <protection locked="0"/>
    </xf>
    <xf numFmtId="176" fontId="9" fillId="7" borderId="25" xfId="0" applyNumberFormat="1" applyFont="1" applyFill="1" applyBorder="1" applyAlignment="1" applyProtection="1">
      <alignment vertical="center"/>
      <protection locked="0"/>
    </xf>
    <xf numFmtId="176" fontId="9" fillId="7" borderId="18" xfId="0" applyNumberFormat="1" applyFont="1" applyFill="1" applyBorder="1" applyAlignment="1" applyProtection="1">
      <alignment vertical="center"/>
      <protection locked="0"/>
    </xf>
    <xf numFmtId="176" fontId="9" fillId="7" borderId="43" xfId="0" applyNumberFormat="1" applyFont="1" applyFill="1" applyBorder="1" applyAlignment="1" applyProtection="1">
      <alignment horizontal="right" vertical="center"/>
      <protection locked="0"/>
    </xf>
    <xf numFmtId="184" fontId="9" fillId="8" borderId="22" xfId="0" applyNumberFormat="1" applyFont="1" applyFill="1" applyBorder="1" applyAlignment="1" applyProtection="1">
      <alignment horizontal="right" vertical="center"/>
      <protection locked="0"/>
    </xf>
    <xf numFmtId="1" fontId="9" fillId="5" borderId="55" xfId="0" applyNumberFormat="1" applyFont="1" applyFill="1" applyBorder="1" applyAlignment="1" applyProtection="1">
      <alignment vertical="center"/>
      <protection locked="0"/>
    </xf>
    <xf numFmtId="38" fontId="11" fillId="0" borderId="57" xfId="1" applyFont="1" applyBorder="1" applyAlignment="1" applyProtection="1">
      <protection locked="0"/>
    </xf>
    <xf numFmtId="38" fontId="11" fillId="0" borderId="3" xfId="1" applyFont="1" applyBorder="1" applyAlignment="1" applyProtection="1">
      <protection locked="0"/>
    </xf>
    <xf numFmtId="38" fontId="11" fillId="0" borderId="30" xfId="1" applyFont="1" applyBorder="1" applyAlignment="1" applyProtection="1">
      <protection locked="0"/>
    </xf>
    <xf numFmtId="38" fontId="11" fillId="0" borderId="59" xfId="1" applyFont="1" applyBorder="1" applyAlignment="1" applyProtection="1">
      <protection locked="0"/>
    </xf>
    <xf numFmtId="38" fontId="11" fillId="0" borderId="33" xfId="1" applyFont="1" applyBorder="1" applyAlignment="1" applyProtection="1">
      <protection locked="0"/>
    </xf>
    <xf numFmtId="38" fontId="11" fillId="0" borderId="14" xfId="1" applyFont="1" applyBorder="1" applyAlignment="1" applyProtection="1">
      <protection locked="0"/>
    </xf>
    <xf numFmtId="38" fontId="11" fillId="0" borderId="90" xfId="1" applyFont="1" applyBorder="1" applyAlignment="1" applyProtection="1">
      <protection locked="0"/>
    </xf>
    <xf numFmtId="38" fontId="11" fillId="0" borderId="37" xfId="1" applyFont="1" applyBorder="1" applyAlignment="1" applyProtection="1">
      <protection locked="0"/>
    </xf>
    <xf numFmtId="38" fontId="11" fillId="0" borderId="95" xfId="1" applyFont="1" applyBorder="1" applyAlignment="1" applyProtection="1">
      <protection locked="0"/>
    </xf>
    <xf numFmtId="38" fontId="11" fillId="0" borderId="0" xfId="1" applyFont="1" applyBorder="1" applyAlignment="1" applyProtection="1">
      <protection locked="0"/>
    </xf>
    <xf numFmtId="38" fontId="11" fillId="0" borderId="20" xfId="1" applyFont="1" applyBorder="1" applyAlignment="1" applyProtection="1">
      <protection locked="0"/>
    </xf>
    <xf numFmtId="0" fontId="27" fillId="0" borderId="0" xfId="0" applyFont="1" applyFill="1" applyBorder="1" applyAlignment="1">
      <alignment vertical="center"/>
    </xf>
    <xf numFmtId="0" fontId="29" fillId="0" borderId="0" xfId="0" applyFont="1"/>
    <xf numFmtId="0" fontId="31" fillId="0" borderId="0" xfId="0" applyFont="1" applyBorder="1"/>
    <xf numFmtId="0" fontId="31" fillId="0" borderId="0" xfId="0" applyFont="1"/>
    <xf numFmtId="179" fontId="2" fillId="9" borderId="1" xfId="0" applyNumberFormat="1" applyFont="1" applyFill="1" applyBorder="1" applyAlignment="1" applyProtection="1">
      <alignment horizontal="center" vertical="center"/>
      <protection locked="0"/>
    </xf>
    <xf numFmtId="180" fontId="17" fillId="9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Fill="1" applyBorder="1"/>
    <xf numFmtId="0" fontId="3" fillId="0" borderId="97" xfId="0" applyFont="1" applyBorder="1"/>
    <xf numFmtId="0" fontId="3" fillId="0" borderId="97" xfId="0" applyFont="1" applyBorder="1" applyAlignment="1">
      <alignment horizontal="center"/>
    </xf>
    <xf numFmtId="0" fontId="3" fillId="0" borderId="102" xfId="0" applyFont="1" applyBorder="1"/>
    <xf numFmtId="0" fontId="0" fillId="0" borderId="103" xfId="0" applyBorder="1"/>
    <xf numFmtId="0" fontId="0" fillId="0" borderId="97" xfId="0" applyBorder="1"/>
    <xf numFmtId="0" fontId="6" fillId="9" borderId="98" xfId="0" applyFont="1" applyFill="1" applyBorder="1"/>
    <xf numFmtId="0" fontId="14" fillId="0" borderId="105" xfId="0" applyFont="1" applyFill="1" applyBorder="1" applyAlignment="1">
      <alignment vertical="center"/>
    </xf>
    <xf numFmtId="0" fontId="2" fillId="2" borderId="106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>
      <alignment horizontal="center" vertical="center" shrinkToFit="1"/>
    </xf>
    <xf numFmtId="0" fontId="2" fillId="6" borderId="108" xfId="0" applyFont="1" applyFill="1" applyBorder="1" applyAlignment="1">
      <alignment horizontal="center" vertical="center" shrinkToFit="1"/>
    </xf>
    <xf numFmtId="38" fontId="9" fillId="6" borderId="70" xfId="1" applyFont="1" applyFill="1" applyBorder="1" applyAlignment="1">
      <alignment vertical="center" shrinkToFit="1"/>
    </xf>
    <xf numFmtId="38" fontId="9" fillId="6" borderId="69" xfId="1" applyFont="1" applyFill="1" applyBorder="1" applyAlignment="1">
      <alignment vertical="center" shrinkToFit="1"/>
    </xf>
    <xf numFmtId="38" fontId="9" fillId="6" borderId="109" xfId="1" applyFont="1" applyFill="1" applyBorder="1" applyAlignment="1">
      <alignment vertical="center" shrinkToFit="1"/>
    </xf>
    <xf numFmtId="3" fontId="2" fillId="6" borderId="111" xfId="0" applyNumberFormat="1" applyFont="1" applyFill="1" applyBorder="1" applyAlignment="1">
      <alignment horizontal="center" vertical="center"/>
    </xf>
    <xf numFmtId="3" fontId="5" fillId="6" borderId="26" xfId="0" applyNumberFormat="1" applyFont="1" applyFill="1" applyBorder="1" applyAlignment="1">
      <alignment horizontal="center" vertical="center"/>
    </xf>
    <xf numFmtId="177" fontId="9" fillId="8" borderId="113" xfId="1" applyNumberFormat="1" applyFont="1" applyFill="1" applyBorder="1" applyAlignment="1">
      <alignment vertical="center"/>
    </xf>
    <xf numFmtId="38" fontId="9" fillId="9" borderId="114" xfId="1" applyFont="1" applyFill="1" applyBorder="1" applyAlignment="1" applyProtection="1">
      <alignment vertical="center"/>
      <protection locked="0"/>
    </xf>
    <xf numFmtId="38" fontId="9" fillId="9" borderId="115" xfId="1" applyFont="1" applyFill="1" applyBorder="1" applyAlignment="1" applyProtection="1">
      <alignment vertical="center"/>
      <protection locked="0"/>
    </xf>
    <xf numFmtId="38" fontId="9" fillId="9" borderId="116" xfId="1" applyFont="1" applyFill="1" applyBorder="1" applyAlignment="1" applyProtection="1">
      <alignment vertical="center"/>
      <protection locked="0"/>
    </xf>
    <xf numFmtId="38" fontId="12" fillId="8" borderId="117" xfId="1" applyFont="1" applyFill="1" applyBorder="1" applyAlignment="1" applyProtection="1">
      <alignment horizontal="center" vertical="center"/>
      <protection locked="0"/>
    </xf>
    <xf numFmtId="183" fontId="9" fillId="9" borderId="67" xfId="1" applyNumberFormat="1" applyFont="1" applyFill="1" applyBorder="1" applyAlignment="1" applyProtection="1">
      <alignment vertical="center"/>
      <protection locked="0"/>
    </xf>
    <xf numFmtId="38" fontId="11" fillId="9" borderId="119" xfId="1" applyNumberFormat="1" applyFont="1" applyFill="1" applyBorder="1" applyAlignment="1" applyProtection="1">
      <alignment shrinkToFit="1"/>
      <protection locked="0"/>
    </xf>
    <xf numFmtId="38" fontId="11" fillId="9" borderId="118" xfId="1" applyNumberFormat="1" applyFont="1" applyFill="1" applyBorder="1" applyAlignment="1" applyProtection="1">
      <alignment shrinkToFit="1"/>
      <protection locked="0"/>
    </xf>
    <xf numFmtId="38" fontId="11" fillId="9" borderId="118" xfId="1" applyFont="1" applyFill="1" applyBorder="1" applyAlignment="1" applyProtection="1">
      <alignment shrinkToFit="1"/>
      <protection locked="0"/>
    </xf>
    <xf numFmtId="38" fontId="6" fillId="6" borderId="108" xfId="1" applyFont="1" applyFill="1" applyBorder="1" applyAlignment="1">
      <alignment horizontal="center" vertical="center" shrinkToFit="1"/>
    </xf>
    <xf numFmtId="38" fontId="9" fillId="6" borderId="79" xfId="1" applyFont="1" applyFill="1" applyBorder="1" applyAlignment="1">
      <alignment vertical="center" shrinkToFit="1"/>
    </xf>
    <xf numFmtId="183" fontId="36" fillId="0" borderId="76" xfId="1" applyNumberFormat="1" applyFont="1" applyFill="1" applyBorder="1" applyAlignment="1" applyProtection="1">
      <alignment vertical="center"/>
      <protection locked="0"/>
    </xf>
    <xf numFmtId="0" fontId="39" fillId="8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Fill="1" applyBorder="1" applyAlignment="1"/>
    <xf numFmtId="0" fontId="4" fillId="0" borderId="127" xfId="0" applyFont="1" applyFill="1" applyBorder="1" applyAlignment="1">
      <alignment vertical="center"/>
    </xf>
    <xf numFmtId="0" fontId="46" fillId="10" borderId="0" xfId="0" applyFont="1" applyFill="1"/>
    <xf numFmtId="0" fontId="0" fillId="0" borderId="65" xfId="0" applyBorder="1" applyAlignment="1">
      <alignment horizontal="center"/>
    </xf>
    <xf numFmtId="0" fontId="37" fillId="8" borderId="65" xfId="0" applyFont="1" applyFill="1" applyBorder="1" applyAlignment="1">
      <alignment horizontal="center"/>
    </xf>
    <xf numFmtId="0" fontId="40" fillId="0" borderId="0" xfId="0" applyFont="1" applyFill="1"/>
    <xf numFmtId="0" fontId="17" fillId="0" borderId="17" xfId="0" applyFont="1" applyFill="1" applyBorder="1" applyAlignment="1"/>
    <xf numFmtId="0" fontId="49" fillId="0" borderId="102" xfId="0" applyFont="1" applyBorder="1" applyAlignment="1">
      <alignment horizontal="right"/>
    </xf>
    <xf numFmtId="0" fontId="5" fillId="0" borderId="0" xfId="0" applyFont="1"/>
    <xf numFmtId="0" fontId="8" fillId="2" borderId="77" xfId="0" applyFont="1" applyFill="1" applyBorder="1" applyAlignment="1" applyProtection="1">
      <alignment horizontal="center" vertical="center" wrapText="1"/>
    </xf>
    <xf numFmtId="0" fontId="23" fillId="2" borderId="71" xfId="0" applyFont="1" applyFill="1" applyBorder="1" applyAlignment="1" applyProtection="1">
      <alignment horizontal="center" vertical="center" wrapText="1"/>
    </xf>
    <xf numFmtId="0" fontId="8" fillId="2" borderId="71" xfId="0" applyFont="1" applyFill="1" applyBorder="1" applyAlignment="1" applyProtection="1">
      <alignment horizontal="center" vertical="center" wrapText="1"/>
    </xf>
    <xf numFmtId="40" fontId="9" fillId="9" borderId="24" xfId="1" applyNumberFormat="1" applyFont="1" applyFill="1" applyBorder="1" applyAlignment="1" applyProtection="1">
      <alignment vertical="center"/>
      <protection locked="0"/>
    </xf>
    <xf numFmtId="0" fontId="9" fillId="9" borderId="44" xfId="1" applyNumberFormat="1" applyFont="1" applyFill="1" applyBorder="1" applyAlignment="1" applyProtection="1">
      <alignment vertical="center"/>
      <protection locked="0"/>
    </xf>
    <xf numFmtId="40" fontId="9" fillId="9" borderId="112" xfId="1" applyNumberFormat="1" applyFont="1" applyFill="1" applyBorder="1" applyAlignment="1" applyProtection="1">
      <alignment vertical="center"/>
      <protection locked="0"/>
    </xf>
    <xf numFmtId="3" fontId="6" fillId="9" borderId="26" xfId="0" applyNumberFormat="1" applyFont="1" applyFill="1" applyBorder="1" applyAlignment="1" applyProtection="1">
      <alignment horizontal="center" vertical="center"/>
      <protection locked="0"/>
    </xf>
    <xf numFmtId="176" fontId="18" fillId="7" borderId="38" xfId="0" applyNumberFormat="1" applyFont="1" applyFill="1" applyBorder="1" applyAlignment="1" applyProtection="1">
      <alignment horizontal="center" vertical="center"/>
    </xf>
    <xf numFmtId="176" fontId="9" fillId="5" borderId="3" xfId="0" applyNumberFormat="1" applyFont="1" applyFill="1" applyBorder="1" applyAlignment="1" applyProtection="1">
      <alignment horizontal="center" vertical="center"/>
    </xf>
    <xf numFmtId="176" fontId="18" fillId="7" borderId="33" xfId="0" applyNumberFormat="1" applyFont="1" applyFill="1" applyBorder="1" applyAlignment="1" applyProtection="1">
      <alignment horizontal="center" vertical="center"/>
    </xf>
    <xf numFmtId="176" fontId="9" fillId="5" borderId="2" xfId="0" applyNumberFormat="1" applyFont="1" applyFill="1" applyBorder="1" applyAlignment="1" applyProtection="1">
      <alignment horizontal="center" vertical="center"/>
    </xf>
    <xf numFmtId="176" fontId="18" fillId="7" borderId="34" xfId="0" applyNumberFormat="1" applyFont="1" applyFill="1" applyBorder="1" applyAlignment="1" applyProtection="1">
      <alignment horizontal="center" vertical="center"/>
    </xf>
    <xf numFmtId="176" fontId="9" fillId="5" borderId="39" xfId="0" applyNumberFormat="1" applyFont="1" applyFill="1" applyBorder="1" applyAlignment="1" applyProtection="1">
      <alignment horizontal="center" vertical="center"/>
    </xf>
    <xf numFmtId="176" fontId="18" fillId="7" borderId="44" xfId="0" applyNumberFormat="1" applyFont="1" applyFill="1" applyBorder="1" applyAlignment="1" applyProtection="1">
      <alignment horizontal="center" vertical="center"/>
    </xf>
    <xf numFmtId="176" fontId="9" fillId="5" borderId="26" xfId="0" applyNumberFormat="1" applyFont="1" applyFill="1" applyBorder="1" applyAlignment="1" applyProtection="1">
      <alignment horizontal="center" vertical="center"/>
    </xf>
    <xf numFmtId="177" fontId="9" fillId="7" borderId="6" xfId="0" applyNumberFormat="1" applyFont="1" applyFill="1" applyBorder="1" applyAlignment="1" applyProtection="1">
      <alignment vertical="center"/>
    </xf>
    <xf numFmtId="177" fontId="9" fillId="7" borderId="5" xfId="0" applyNumberFormat="1" applyFont="1" applyFill="1" applyBorder="1" applyAlignment="1" applyProtection="1">
      <alignment horizontal="right" vertical="center"/>
    </xf>
    <xf numFmtId="38" fontId="9" fillId="8" borderId="9" xfId="1" applyFont="1" applyFill="1" applyBorder="1" applyAlignment="1" applyProtection="1">
      <alignment horizontal="right" vertical="center"/>
    </xf>
    <xf numFmtId="178" fontId="10" fillId="5" borderId="86" xfId="0" applyNumberFormat="1" applyFont="1" applyFill="1" applyBorder="1" applyAlignment="1" applyProtection="1">
      <alignment horizontal="center" vertical="center"/>
    </xf>
    <xf numFmtId="38" fontId="9" fillId="7" borderId="77" xfId="1" applyFont="1" applyFill="1" applyBorder="1" applyAlignment="1" applyProtection="1">
      <alignment vertical="center" shrinkToFit="1"/>
    </xf>
    <xf numFmtId="38" fontId="9" fillId="7" borderId="110" xfId="1" applyFont="1" applyFill="1" applyBorder="1" applyAlignment="1" applyProtection="1">
      <alignment vertical="center" shrinkToFit="1"/>
    </xf>
    <xf numFmtId="38" fontId="9" fillId="0" borderId="75" xfId="1" applyFont="1" applyFill="1" applyBorder="1" applyAlignment="1" applyProtection="1">
      <alignment vertical="center" shrinkToFit="1"/>
    </xf>
    <xf numFmtId="38" fontId="32" fillId="0" borderId="75" xfId="1" applyFont="1" applyFill="1" applyBorder="1" applyAlignment="1" applyProtection="1">
      <alignment vertical="center" shrinkToFit="1"/>
    </xf>
    <xf numFmtId="38" fontId="5" fillId="0" borderId="87" xfId="1" applyFont="1" applyBorder="1" applyAlignment="1" applyProtection="1">
      <alignment shrinkToFit="1"/>
    </xf>
    <xf numFmtId="38" fontId="5" fillId="0" borderId="56" xfId="1" applyFont="1" applyBorder="1" applyAlignment="1" applyProtection="1">
      <alignment shrinkToFit="1"/>
    </xf>
    <xf numFmtId="38" fontId="5" fillId="0" borderId="88" xfId="1" applyFont="1" applyBorder="1" applyAlignment="1" applyProtection="1">
      <alignment shrinkToFit="1"/>
    </xf>
    <xf numFmtId="177" fontId="9" fillId="7" borderId="28" xfId="0" applyNumberFormat="1" applyFont="1" applyFill="1" applyBorder="1" applyAlignment="1" applyProtection="1">
      <alignment horizontal="right" vertical="center"/>
    </xf>
    <xf numFmtId="177" fontId="9" fillId="7" borderId="15" xfId="0" applyNumberFormat="1" applyFont="1" applyFill="1" applyBorder="1" applyAlignment="1" applyProtection="1">
      <alignment horizontal="right" vertical="center"/>
    </xf>
    <xf numFmtId="177" fontId="9" fillId="7" borderId="107" xfId="0" applyNumberFormat="1" applyFont="1" applyFill="1" applyBorder="1" applyAlignment="1" applyProtection="1">
      <alignment horizontal="right" vertical="center"/>
    </xf>
    <xf numFmtId="177" fontId="9" fillId="7" borderId="23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45" fillId="0" borderId="0" xfId="0" applyFont="1" applyProtection="1"/>
    <xf numFmtId="0" fontId="44" fillId="0" borderId="0" xfId="0" applyFont="1" applyProtection="1"/>
    <xf numFmtId="0" fontId="19" fillId="0" borderId="17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/>
    <xf numFmtId="0" fontId="15" fillId="0" borderId="97" xfId="0" applyFont="1" applyFill="1" applyBorder="1" applyAlignment="1" applyProtection="1"/>
    <xf numFmtId="0" fontId="4" fillId="0" borderId="9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97" xfId="0" applyFont="1" applyBorder="1" applyProtection="1"/>
    <xf numFmtId="0" fontId="3" fillId="0" borderId="97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97" xfId="0" applyBorder="1" applyProtection="1"/>
    <xf numFmtId="0" fontId="14" fillId="0" borderId="105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" fillId="0" borderId="96" xfId="0" applyFont="1" applyFill="1" applyBorder="1" applyProtection="1"/>
    <xf numFmtId="0" fontId="3" fillId="0" borderId="102" xfId="0" applyFont="1" applyBorder="1" applyProtection="1"/>
    <xf numFmtId="0" fontId="0" fillId="0" borderId="103" xfId="0" applyBorder="1" applyProtection="1"/>
    <xf numFmtId="0" fontId="0" fillId="0" borderId="102" xfId="0" applyBorder="1" applyAlignment="1" applyProtection="1">
      <alignment horizontal="right"/>
    </xf>
    <xf numFmtId="0" fontId="6" fillId="9" borderId="98" xfId="0" applyFont="1" applyFill="1" applyBorder="1" applyProtection="1"/>
    <xf numFmtId="179" fontId="2" fillId="9" borderId="1" xfId="0" applyNumberFormat="1" applyFont="1" applyFill="1" applyBorder="1" applyAlignment="1" applyProtection="1">
      <alignment horizontal="center" vertical="center"/>
    </xf>
    <xf numFmtId="180" fontId="17" fillId="9" borderId="1" xfId="0" applyNumberFormat="1" applyFont="1" applyFill="1" applyBorder="1" applyAlignment="1" applyProtection="1">
      <alignment horizontal="center" vertical="center"/>
    </xf>
    <xf numFmtId="0" fontId="0" fillId="0" borderId="86" xfId="0" applyBorder="1" applyProtection="1"/>
    <xf numFmtId="0" fontId="2" fillId="2" borderId="92" xfId="0" applyFont="1" applyFill="1" applyBorder="1" applyAlignment="1" applyProtection="1">
      <alignment horizontal="center" vertical="center"/>
    </xf>
    <xf numFmtId="0" fontId="2" fillId="2" borderId="93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6" xfId="0" applyFont="1" applyFill="1" applyBorder="1" applyAlignment="1" applyProtection="1">
      <alignment horizontal="center" vertical="center"/>
    </xf>
    <xf numFmtId="181" fontId="16" fillId="0" borderId="91" xfId="0" applyNumberFormat="1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6" fontId="9" fillId="3" borderId="58" xfId="0" applyNumberFormat="1" applyFont="1" applyFill="1" applyBorder="1" applyAlignment="1" applyProtection="1">
      <alignment horizontal="center" vertical="center"/>
    </xf>
    <xf numFmtId="176" fontId="9" fillId="4" borderId="94" xfId="0" applyNumberFormat="1" applyFont="1" applyFill="1" applyBorder="1" applyAlignment="1" applyProtection="1">
      <alignment horizontal="center" vertical="center"/>
    </xf>
    <xf numFmtId="176" fontId="21" fillId="0" borderId="30" xfId="0" applyNumberFormat="1" applyFont="1" applyFill="1" applyBorder="1" applyAlignment="1" applyProtection="1">
      <alignment horizontal="center" vertical="center"/>
    </xf>
    <xf numFmtId="176" fontId="9" fillId="7" borderId="6" xfId="0" applyNumberFormat="1" applyFont="1" applyFill="1" applyBorder="1" applyAlignment="1" applyProtection="1">
      <alignment horizontal="right" vertical="center"/>
    </xf>
    <xf numFmtId="176" fontId="9" fillId="7" borderId="7" xfId="0" applyNumberFormat="1" applyFont="1" applyFill="1" applyBorder="1" applyAlignment="1" applyProtection="1">
      <alignment horizontal="right" vertical="center"/>
    </xf>
    <xf numFmtId="176" fontId="9" fillId="7" borderId="8" xfId="0" applyNumberFormat="1" applyFont="1" applyFill="1" applyBorder="1" applyAlignment="1" applyProtection="1">
      <alignment horizontal="right" vertical="center"/>
    </xf>
    <xf numFmtId="184" fontId="9" fillId="8" borderId="9" xfId="0" applyNumberFormat="1" applyFont="1" applyFill="1" applyBorder="1" applyAlignment="1" applyProtection="1">
      <alignment horizontal="right" vertical="center"/>
    </xf>
    <xf numFmtId="38" fontId="9" fillId="5" borderId="86" xfId="1" applyFont="1" applyFill="1" applyBorder="1" applyAlignment="1" applyProtection="1">
      <alignment horizontal="right" vertical="center"/>
    </xf>
    <xf numFmtId="38" fontId="11" fillId="0" borderId="57" xfId="1" applyFont="1" applyBorder="1" applyAlignment="1" applyProtection="1"/>
    <xf numFmtId="38" fontId="11" fillId="0" borderId="3" xfId="1" applyFont="1" applyBorder="1" applyAlignment="1" applyProtection="1"/>
    <xf numFmtId="38" fontId="11" fillId="0" borderId="30" xfId="1" applyFont="1" applyBorder="1" applyAlignment="1" applyProtection="1"/>
    <xf numFmtId="38" fontId="11" fillId="0" borderId="130" xfId="1" applyFont="1" applyBorder="1" applyAlignment="1" applyProtection="1"/>
    <xf numFmtId="38" fontId="11" fillId="0" borderId="63" xfId="1" applyFont="1" applyBorder="1" applyAlignment="1" applyProtection="1">
      <alignment horizontal="right"/>
    </xf>
    <xf numFmtId="0" fontId="0" fillId="0" borderId="0" xfId="0" applyBorder="1" applyProtection="1"/>
    <xf numFmtId="181" fontId="16" fillId="0" borderId="12" xfId="0" applyNumberFormat="1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176" fontId="9" fillId="3" borderId="33" xfId="0" applyNumberFormat="1" applyFont="1" applyFill="1" applyBorder="1" applyAlignment="1" applyProtection="1">
      <alignment horizontal="center" vertical="center"/>
    </xf>
    <xf numFmtId="176" fontId="9" fillId="4" borderId="16" xfId="0" applyNumberFormat="1" applyFont="1" applyFill="1" applyBorder="1" applyAlignment="1" applyProtection="1">
      <alignment horizontal="center" vertical="center"/>
    </xf>
    <xf numFmtId="176" fontId="21" fillId="0" borderId="31" xfId="0" applyNumberFormat="1" applyFont="1" applyFill="1" applyBorder="1" applyAlignment="1" applyProtection="1">
      <alignment horizontal="center" vertical="center"/>
    </xf>
    <xf numFmtId="176" fontId="9" fillId="7" borderId="12" xfId="0" applyNumberFormat="1" applyFont="1" applyFill="1" applyBorder="1" applyAlignment="1" applyProtection="1">
      <alignment vertical="center"/>
    </xf>
    <xf numFmtId="176" fontId="9" fillId="7" borderId="11" xfId="0" applyNumberFormat="1" applyFont="1" applyFill="1" applyBorder="1" applyAlignment="1" applyProtection="1">
      <alignment vertical="center"/>
    </xf>
    <xf numFmtId="176" fontId="9" fillId="7" borderId="13" xfId="0" applyNumberFormat="1" applyFont="1" applyFill="1" applyBorder="1" applyAlignment="1" applyProtection="1">
      <alignment horizontal="right" vertical="center"/>
    </xf>
    <xf numFmtId="184" fontId="9" fillId="8" borderId="14" xfId="0" applyNumberFormat="1" applyFont="1" applyFill="1" applyBorder="1" applyAlignment="1" applyProtection="1">
      <alignment horizontal="right" vertical="center"/>
    </xf>
    <xf numFmtId="38" fontId="9" fillId="5" borderId="53" xfId="1" applyFont="1" applyFill="1" applyBorder="1" applyAlignment="1" applyProtection="1">
      <alignment vertical="center"/>
    </xf>
    <xf numFmtId="38" fontId="11" fillId="0" borderId="59" xfId="1" applyFont="1" applyBorder="1" applyAlignment="1" applyProtection="1"/>
    <xf numFmtId="38" fontId="11" fillId="0" borderId="33" xfId="1" applyFont="1" applyBorder="1" applyAlignment="1" applyProtection="1"/>
    <xf numFmtId="38" fontId="11" fillId="0" borderId="89" xfId="1" applyFont="1" applyBorder="1" applyAlignment="1" applyProtection="1"/>
    <xf numFmtId="38" fontId="11" fillId="0" borderId="53" xfId="1" applyFont="1" applyBorder="1" applyAlignment="1" applyProtection="1"/>
    <xf numFmtId="181" fontId="16" fillId="0" borderId="6" xfId="0" applyNumberFormat="1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176" fontId="9" fillId="3" borderId="34" xfId="0" applyNumberFormat="1" applyFont="1" applyFill="1" applyBorder="1" applyAlignment="1" applyProtection="1">
      <alignment horizontal="center" vertical="center"/>
    </xf>
    <xf numFmtId="176" fontId="9" fillId="4" borderId="4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 vertical="center"/>
    </xf>
    <xf numFmtId="176" fontId="9" fillId="7" borderId="6" xfId="0" applyNumberFormat="1" applyFont="1" applyFill="1" applyBorder="1" applyAlignment="1" applyProtection="1">
      <alignment vertical="center"/>
    </xf>
    <xf numFmtId="176" fontId="9" fillId="7" borderId="7" xfId="0" applyNumberFormat="1" applyFont="1" applyFill="1" applyBorder="1" applyAlignment="1" applyProtection="1">
      <alignment vertical="center"/>
    </xf>
    <xf numFmtId="38" fontId="9" fillId="5" borderId="86" xfId="1" applyFont="1" applyFill="1" applyBorder="1" applyAlignment="1" applyProtection="1">
      <alignment vertical="center"/>
    </xf>
    <xf numFmtId="38" fontId="11" fillId="0" borderId="131" xfId="1" applyFont="1" applyBorder="1" applyAlignment="1" applyProtection="1"/>
    <xf numFmtId="38" fontId="11" fillId="0" borderId="54" xfId="1" applyFont="1" applyBorder="1" applyAlignment="1" applyProtection="1"/>
    <xf numFmtId="38" fontId="11" fillId="0" borderId="132" xfId="1" applyFont="1" applyBorder="1" applyAlignment="1" applyProtection="1"/>
    <xf numFmtId="184" fontId="9" fillId="8" borderId="20" xfId="0" applyNumberFormat="1" applyFont="1" applyFill="1" applyBorder="1" applyAlignment="1" applyProtection="1">
      <alignment horizontal="right" vertical="center"/>
    </xf>
    <xf numFmtId="38" fontId="11" fillId="0" borderId="14" xfId="1" applyFont="1" applyBorder="1" applyAlignment="1" applyProtection="1"/>
    <xf numFmtId="181" fontId="16" fillId="0" borderId="27" xfId="0" applyNumberFormat="1" applyFont="1" applyFill="1" applyBorder="1" applyAlignment="1" applyProtection="1">
      <alignment horizontal="center" vertical="center"/>
    </xf>
    <xf numFmtId="176" fontId="9" fillId="3" borderId="38" xfId="0" applyNumberFormat="1" applyFont="1" applyFill="1" applyBorder="1" applyAlignment="1" applyProtection="1">
      <alignment horizontal="center" vertical="center"/>
    </xf>
    <xf numFmtId="176" fontId="9" fillId="4" borderId="41" xfId="0" applyNumberFormat="1" applyFont="1" applyFill="1" applyBorder="1" applyAlignment="1" applyProtection="1">
      <alignment horizontal="center" vertical="center"/>
    </xf>
    <xf numFmtId="1" fontId="9" fillId="5" borderId="53" xfId="0" applyNumberFormat="1" applyFont="1" applyFill="1" applyBorder="1" applyAlignment="1" applyProtection="1">
      <alignment vertical="center"/>
    </xf>
    <xf numFmtId="38" fontId="11" fillId="0" borderId="86" xfId="1" applyFont="1" applyBorder="1" applyAlignment="1" applyProtection="1"/>
    <xf numFmtId="176" fontId="9" fillId="3" borderId="37" xfId="0" applyNumberFormat="1" applyFont="1" applyFill="1" applyBorder="1" applyAlignment="1" applyProtection="1">
      <alignment horizontal="center" vertical="center"/>
    </xf>
    <xf numFmtId="176" fontId="9" fillId="4" borderId="49" xfId="0" applyNumberFormat="1" applyFont="1" applyFill="1" applyBorder="1" applyAlignment="1" applyProtection="1">
      <alignment horizontal="center" vertical="center"/>
    </xf>
    <xf numFmtId="1" fontId="9" fillId="5" borderId="86" xfId="0" applyNumberFormat="1" applyFont="1" applyFill="1" applyBorder="1" applyAlignment="1" applyProtection="1">
      <alignment vertical="center"/>
    </xf>
    <xf numFmtId="176" fontId="9" fillId="7" borderId="12" xfId="0" applyNumberFormat="1" applyFont="1" applyFill="1" applyBorder="1" applyAlignment="1" applyProtection="1">
      <alignment horizontal="right" vertical="center"/>
    </xf>
    <xf numFmtId="176" fontId="9" fillId="7" borderId="11" xfId="0" applyNumberFormat="1" applyFont="1" applyFill="1" applyBorder="1" applyAlignment="1" applyProtection="1">
      <alignment horizontal="right" vertical="center"/>
    </xf>
    <xf numFmtId="38" fontId="9" fillId="5" borderId="53" xfId="1" applyFont="1" applyFill="1" applyBorder="1" applyAlignment="1" applyProtection="1">
      <alignment horizontal="right" vertical="center"/>
    </xf>
    <xf numFmtId="176" fontId="9" fillId="4" borderId="29" xfId="0" applyNumberFormat="1" applyFont="1" applyFill="1" applyBorder="1" applyAlignment="1" applyProtection="1">
      <alignment horizontal="center" vertical="center"/>
    </xf>
    <xf numFmtId="181" fontId="16" fillId="0" borderId="25" xfId="0" applyNumberFormat="1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/>
    </xf>
    <xf numFmtId="176" fontId="9" fillId="3" borderId="44" xfId="0" applyNumberFormat="1" applyFont="1" applyFill="1" applyBorder="1" applyAlignment="1" applyProtection="1">
      <alignment horizontal="center" vertical="center"/>
    </xf>
    <xf numFmtId="176" fontId="9" fillId="4" borderId="19" xfId="0" applyNumberFormat="1" applyFont="1" applyFill="1" applyBorder="1" applyAlignment="1" applyProtection="1">
      <alignment horizontal="center" vertical="center"/>
    </xf>
    <xf numFmtId="176" fontId="21" fillId="0" borderId="24" xfId="0" applyNumberFormat="1" applyFont="1" applyFill="1" applyBorder="1" applyAlignment="1" applyProtection="1">
      <alignment horizontal="center" vertical="center"/>
    </xf>
    <xf numFmtId="176" fontId="9" fillId="7" borderId="25" xfId="0" applyNumberFormat="1" applyFont="1" applyFill="1" applyBorder="1" applyAlignment="1" applyProtection="1">
      <alignment vertical="center"/>
    </xf>
    <xf numFmtId="176" fontId="9" fillId="7" borderId="18" xfId="0" applyNumberFormat="1" applyFont="1" applyFill="1" applyBorder="1" applyAlignment="1" applyProtection="1">
      <alignment vertical="center"/>
    </xf>
    <xf numFmtId="176" fontId="9" fillId="7" borderId="43" xfId="0" applyNumberFormat="1" applyFont="1" applyFill="1" applyBorder="1" applyAlignment="1" applyProtection="1">
      <alignment horizontal="right" vertical="center"/>
    </xf>
    <xf numFmtId="184" fontId="9" fillId="8" borderId="22" xfId="0" applyNumberFormat="1" applyFont="1" applyFill="1" applyBorder="1" applyAlignment="1" applyProtection="1">
      <alignment horizontal="right" vertical="center"/>
    </xf>
    <xf numFmtId="1" fontId="9" fillId="5" borderId="55" xfId="0" applyNumberFormat="1" applyFont="1" applyFill="1" applyBorder="1" applyAlignment="1" applyProtection="1">
      <alignment vertical="center"/>
    </xf>
    <xf numFmtId="38" fontId="11" fillId="0" borderId="90" xfId="1" applyFont="1" applyBorder="1" applyAlignment="1" applyProtection="1"/>
    <xf numFmtId="38" fontId="11" fillId="0" borderId="37" xfId="1" applyFont="1" applyBorder="1" applyAlignment="1" applyProtection="1"/>
    <xf numFmtId="38" fontId="11" fillId="0" borderId="95" xfId="1" applyFont="1" applyBorder="1" applyAlignment="1" applyProtection="1"/>
    <xf numFmtId="38" fontId="11" fillId="0" borderId="0" xfId="1" applyFont="1" applyBorder="1" applyAlignment="1" applyProtection="1"/>
    <xf numFmtId="38" fontId="11" fillId="0" borderId="21" xfId="1" applyFont="1" applyBorder="1" applyAlignment="1" applyProtection="1"/>
    <xf numFmtId="38" fontId="11" fillId="0" borderId="20" xfId="1" applyFont="1" applyBorder="1" applyAlignment="1" applyProtection="1"/>
    <xf numFmtId="177" fontId="22" fillId="0" borderId="10" xfId="0" applyNumberFormat="1" applyFont="1" applyFill="1" applyBorder="1" applyAlignment="1" applyProtection="1">
      <alignment horizontal="center" vertical="center"/>
    </xf>
    <xf numFmtId="177" fontId="18" fillId="7" borderId="10" xfId="0" applyNumberFormat="1" applyFont="1" applyFill="1" applyBorder="1" applyAlignment="1" applyProtection="1">
      <alignment horizontal="center" vertical="center"/>
    </xf>
    <xf numFmtId="177" fontId="5" fillId="5" borderId="10" xfId="0" applyNumberFormat="1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left"/>
    </xf>
    <xf numFmtId="3" fontId="2" fillId="6" borderId="111" xfId="0" applyNumberFormat="1" applyFont="1" applyFill="1" applyBorder="1" applyAlignment="1" applyProtection="1">
      <alignment horizontal="center" vertical="center"/>
    </xf>
    <xf numFmtId="3" fontId="6" fillId="9" borderId="26" xfId="0" applyNumberFormat="1" applyFont="1" applyFill="1" applyBorder="1" applyAlignment="1" applyProtection="1">
      <alignment horizontal="center" vertical="center"/>
    </xf>
    <xf numFmtId="3" fontId="5" fillId="6" borderId="26" xfId="0" applyNumberFormat="1" applyFont="1" applyFill="1" applyBorder="1" applyAlignment="1" applyProtection="1">
      <alignment horizontal="center" vertical="center"/>
    </xf>
    <xf numFmtId="40" fontId="9" fillId="9" borderId="24" xfId="1" applyNumberFormat="1" applyFont="1" applyFill="1" applyBorder="1" applyAlignment="1" applyProtection="1">
      <alignment vertical="center"/>
    </xf>
    <xf numFmtId="0" fontId="9" fillId="9" borderId="44" xfId="1" applyNumberFormat="1" applyFont="1" applyFill="1" applyBorder="1" applyAlignment="1" applyProtection="1">
      <alignment vertical="center"/>
    </xf>
    <xf numFmtId="40" fontId="9" fillId="9" borderId="112" xfId="1" applyNumberFormat="1" applyFont="1" applyFill="1" applyBorder="1" applyAlignment="1" applyProtection="1">
      <alignment vertical="center"/>
    </xf>
    <xf numFmtId="177" fontId="9" fillId="8" borderId="113" xfId="1" applyNumberFormat="1" applyFont="1" applyFill="1" applyBorder="1" applyAlignment="1" applyProtection="1">
      <alignment vertical="center"/>
    </xf>
    <xf numFmtId="38" fontId="9" fillId="9" borderId="114" xfId="1" applyFont="1" applyFill="1" applyBorder="1" applyAlignment="1" applyProtection="1">
      <alignment vertical="center"/>
    </xf>
    <xf numFmtId="38" fontId="9" fillId="9" borderId="115" xfId="1" applyFont="1" applyFill="1" applyBorder="1" applyAlignment="1" applyProtection="1">
      <alignment vertical="center"/>
    </xf>
    <xf numFmtId="38" fontId="9" fillId="9" borderId="116" xfId="1" applyFont="1" applyFill="1" applyBorder="1" applyAlignment="1" applyProtection="1">
      <alignment vertical="center"/>
    </xf>
    <xf numFmtId="38" fontId="12" fillId="8" borderId="117" xfId="1" applyFont="1" applyFill="1" applyBorder="1" applyAlignment="1" applyProtection="1">
      <alignment horizontal="center" vertical="center"/>
    </xf>
    <xf numFmtId="183" fontId="9" fillId="9" borderId="67" xfId="1" applyNumberFormat="1" applyFont="1" applyFill="1" applyBorder="1" applyAlignment="1" applyProtection="1">
      <alignment vertical="center"/>
    </xf>
    <xf numFmtId="183" fontId="36" fillId="0" borderId="76" xfId="1" applyNumberFormat="1" applyFont="1" applyFill="1" applyBorder="1" applyAlignment="1" applyProtection="1">
      <alignment vertical="center"/>
    </xf>
    <xf numFmtId="0" fontId="2" fillId="2" borderId="74" xfId="0" applyFont="1" applyFill="1" applyBorder="1" applyAlignment="1" applyProtection="1">
      <alignment horizontal="center" vertical="center" shrinkToFit="1"/>
    </xf>
    <xf numFmtId="38" fontId="6" fillId="6" borderId="108" xfId="1" applyFont="1" applyFill="1" applyBorder="1" applyAlignment="1" applyProtection="1">
      <alignment horizontal="center" vertical="center" shrinkToFit="1"/>
    </xf>
    <xf numFmtId="0" fontId="2" fillId="6" borderId="108" xfId="0" applyFont="1" applyFill="1" applyBorder="1" applyAlignment="1" applyProtection="1">
      <alignment horizontal="center" vertical="center" shrinkToFit="1"/>
    </xf>
    <xf numFmtId="38" fontId="9" fillId="6" borderId="70" xfId="1" applyFont="1" applyFill="1" applyBorder="1" applyAlignment="1" applyProtection="1">
      <alignment vertical="center" shrinkToFit="1"/>
    </xf>
    <xf numFmtId="38" fontId="9" fillId="6" borderId="69" xfId="1" applyFont="1" applyFill="1" applyBorder="1" applyAlignment="1" applyProtection="1">
      <alignment vertical="center" shrinkToFit="1"/>
    </xf>
    <xf numFmtId="38" fontId="9" fillId="6" borderId="109" xfId="1" applyFont="1" applyFill="1" applyBorder="1" applyAlignment="1" applyProtection="1">
      <alignment vertical="center" shrinkToFit="1"/>
    </xf>
    <xf numFmtId="38" fontId="9" fillId="6" borderId="79" xfId="1" applyFont="1" applyFill="1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38" fontId="11" fillId="9" borderId="119" xfId="1" applyNumberFormat="1" applyFont="1" applyFill="1" applyBorder="1" applyAlignment="1" applyProtection="1">
      <alignment shrinkToFit="1"/>
    </xf>
    <xf numFmtId="38" fontId="11" fillId="9" borderId="118" xfId="1" applyNumberFormat="1" applyFont="1" applyFill="1" applyBorder="1" applyAlignment="1" applyProtection="1">
      <alignment shrinkToFit="1"/>
    </xf>
    <xf numFmtId="38" fontId="11" fillId="9" borderId="118" xfId="1" applyFont="1" applyFill="1" applyBorder="1" applyAlignment="1" applyProtection="1">
      <alignment shrinkToFit="1"/>
    </xf>
    <xf numFmtId="0" fontId="3" fillId="0" borderId="0" xfId="0" applyFont="1" applyProtection="1"/>
    <xf numFmtId="0" fontId="39" fillId="8" borderId="0" xfId="0" applyFont="1" applyFill="1" applyProtection="1"/>
    <xf numFmtId="0" fontId="37" fillId="8" borderId="0" xfId="0" applyFont="1" applyFill="1" applyProtection="1"/>
    <xf numFmtId="0" fontId="38" fillId="8" borderId="0" xfId="0" applyFont="1" applyFill="1" applyProtection="1"/>
    <xf numFmtId="0" fontId="31" fillId="0" borderId="0" xfId="0" applyFont="1" applyBorder="1" applyProtection="1"/>
    <xf numFmtId="0" fontId="31" fillId="0" borderId="0" xfId="0" applyFont="1" applyProtection="1"/>
    <xf numFmtId="0" fontId="40" fillId="10" borderId="0" xfId="0" applyFont="1" applyFill="1" applyProtection="1"/>
    <xf numFmtId="0" fontId="33" fillId="0" borderId="0" xfId="0" applyFont="1" applyProtection="1"/>
    <xf numFmtId="0" fontId="24" fillId="0" borderId="0" xfId="0" applyFont="1" applyProtection="1"/>
    <xf numFmtId="0" fontId="25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26" fillId="0" borderId="0" xfId="0" applyFont="1" applyProtection="1"/>
    <xf numFmtId="0" fontId="43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9" fillId="0" borderId="0" xfId="0" applyFont="1" applyProtection="1"/>
    <xf numFmtId="0" fontId="30" fillId="0" borderId="0" xfId="0" applyFont="1" applyProtection="1"/>
    <xf numFmtId="0" fontId="24" fillId="0" borderId="0" xfId="0" applyFont="1" applyAlignment="1" applyProtection="1">
      <alignment horizontal="right"/>
    </xf>
    <xf numFmtId="0" fontId="8" fillId="2" borderId="72" xfId="0" applyFont="1" applyFill="1" applyBorder="1" applyAlignment="1" applyProtection="1">
      <alignment horizontal="center" vertical="center" wrapText="1"/>
    </xf>
    <xf numFmtId="0" fontId="55" fillId="0" borderId="0" xfId="0" applyFont="1" applyBorder="1"/>
    <xf numFmtId="0" fontId="8" fillId="2" borderId="77" xfId="0" applyFont="1" applyFill="1" applyBorder="1" applyAlignment="1" applyProtection="1">
      <alignment horizontal="center" vertical="center" wrapText="1"/>
      <protection locked="0"/>
    </xf>
    <xf numFmtId="0" fontId="23" fillId="2" borderId="71" xfId="0" applyFont="1" applyFill="1" applyBorder="1" applyAlignment="1" applyProtection="1">
      <alignment horizontal="center" vertical="center" wrapText="1"/>
      <protection locked="0"/>
    </xf>
    <xf numFmtId="0" fontId="8" fillId="2" borderId="71" xfId="0" applyFont="1" applyFill="1" applyBorder="1" applyAlignment="1" applyProtection="1">
      <alignment horizontal="center" vertical="center" wrapText="1"/>
      <protection locked="0"/>
    </xf>
    <xf numFmtId="0" fontId="23" fillId="2" borderId="72" xfId="0" applyFont="1" applyFill="1" applyBorder="1" applyAlignment="1" applyProtection="1">
      <alignment horizontal="center" vertical="center" wrapText="1"/>
      <protection locked="0"/>
    </xf>
    <xf numFmtId="38" fontId="11" fillId="0" borderId="63" xfId="1" applyFont="1" applyBorder="1" applyAlignment="1" applyProtection="1"/>
    <xf numFmtId="0" fontId="3" fillId="0" borderId="61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 wrapText="1"/>
    </xf>
    <xf numFmtId="0" fontId="23" fillId="0" borderId="122" xfId="0" applyFont="1" applyFill="1" applyBorder="1" applyAlignment="1" applyProtection="1">
      <alignment horizontal="center" vertical="center" wrapText="1"/>
    </xf>
    <xf numFmtId="0" fontId="23" fillId="0" borderId="67" xfId="0" applyFont="1" applyFill="1" applyBorder="1" applyAlignment="1" applyProtection="1">
      <alignment horizontal="center" vertical="center" wrapText="1"/>
    </xf>
    <xf numFmtId="0" fontId="20" fillId="0" borderId="64" xfId="0" applyFont="1" applyFill="1" applyBorder="1" applyAlignment="1" applyProtection="1">
      <alignment horizontal="center" vertical="center" wrapText="1"/>
    </xf>
    <xf numFmtId="0" fontId="20" fillId="0" borderId="68" xfId="0" applyFont="1" applyFill="1" applyBorder="1" applyAlignment="1" applyProtection="1">
      <alignment horizontal="center" vertical="center" wrapText="1"/>
    </xf>
    <xf numFmtId="0" fontId="2" fillId="7" borderId="60" xfId="0" applyFont="1" applyFill="1" applyBorder="1" applyAlignment="1" applyProtection="1">
      <alignment horizontal="center" vertical="center" wrapText="1"/>
    </xf>
    <xf numFmtId="0" fontId="2" fillId="7" borderId="69" xfId="0" applyFont="1" applyFill="1" applyBorder="1" applyAlignment="1" applyProtection="1">
      <alignment horizontal="center" vertical="center" wrapText="1"/>
    </xf>
    <xf numFmtId="0" fontId="2" fillId="5" borderId="60" xfId="0" applyFont="1" applyFill="1" applyBorder="1" applyAlignment="1" applyProtection="1">
      <alignment horizontal="center" vertical="center" wrapText="1"/>
    </xf>
    <xf numFmtId="0" fontId="2" fillId="5" borderId="69" xfId="0" applyFont="1" applyFill="1" applyBorder="1" applyAlignment="1" applyProtection="1">
      <alignment horizontal="center" vertical="center" wrapText="1"/>
    </xf>
    <xf numFmtId="0" fontId="2" fillId="5" borderId="65" xfId="0" applyFont="1" applyFill="1" applyBorder="1" applyAlignment="1" applyProtection="1">
      <alignment horizontal="center" vertical="center" wrapText="1"/>
    </xf>
    <xf numFmtId="0" fontId="2" fillId="5" borderId="70" xfId="0" applyFont="1" applyFill="1" applyBorder="1" applyAlignment="1" applyProtection="1">
      <alignment horizontal="center" vertical="center" wrapText="1"/>
    </xf>
    <xf numFmtId="0" fontId="8" fillId="8" borderId="124" xfId="0" applyFont="1" applyFill="1" applyBorder="1" applyAlignment="1" applyProtection="1">
      <alignment horizontal="center" vertical="center" wrapText="1"/>
    </xf>
    <xf numFmtId="0" fontId="8" fillId="8" borderId="125" xfId="0" applyFont="1" applyFill="1" applyBorder="1" applyAlignment="1" applyProtection="1">
      <alignment horizontal="center" vertical="center" wrapText="1"/>
    </xf>
    <xf numFmtId="0" fontId="3" fillId="0" borderId="104" xfId="0" applyFont="1" applyBorder="1" applyAlignment="1" applyProtection="1">
      <alignment horizontal="center" vertical="center" wrapText="1"/>
    </xf>
    <xf numFmtId="0" fontId="3" fillId="0" borderId="74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 wrapText="1"/>
    </xf>
    <xf numFmtId="0" fontId="6" fillId="0" borderId="69" xfId="0" applyFont="1" applyBorder="1" applyAlignment="1" applyProtection="1">
      <alignment horizontal="center" vertical="center" wrapText="1"/>
    </xf>
    <xf numFmtId="0" fontId="8" fillId="5" borderId="62" xfId="0" applyFont="1" applyFill="1" applyBorder="1" applyAlignment="1" applyProtection="1">
      <alignment horizontal="center" vertical="center" wrapText="1"/>
    </xf>
    <xf numFmtId="0" fontId="8" fillId="5" borderId="75" xfId="0" applyFont="1" applyFill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51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34" fillId="9" borderId="0" xfId="0" applyFont="1" applyFill="1" applyBorder="1" applyAlignment="1" applyProtection="1">
      <alignment horizontal="center"/>
    </xf>
    <xf numFmtId="0" fontId="34" fillId="9" borderId="103" xfId="0" applyFont="1" applyFill="1" applyBorder="1" applyAlignment="1" applyProtection="1">
      <alignment horizontal="center"/>
    </xf>
    <xf numFmtId="0" fontId="3" fillId="9" borderId="99" xfId="0" applyFont="1" applyFill="1" applyBorder="1" applyAlignment="1" applyProtection="1">
      <alignment horizontal="center"/>
    </xf>
    <xf numFmtId="0" fontId="3" fillId="9" borderId="100" xfId="0" applyFont="1" applyFill="1" applyBorder="1" applyAlignment="1" applyProtection="1">
      <alignment horizontal="center"/>
    </xf>
    <xf numFmtId="0" fontId="3" fillId="9" borderId="101" xfId="0" applyFont="1" applyFill="1" applyBorder="1" applyAlignment="1" applyProtection="1">
      <alignment horizontal="center"/>
    </xf>
    <xf numFmtId="0" fontId="0" fillId="9" borderId="100" xfId="0" applyFill="1" applyBorder="1" applyAlignment="1" applyProtection="1">
      <alignment horizontal="center"/>
    </xf>
    <xf numFmtId="0" fontId="0" fillId="9" borderId="101" xfId="0" applyFill="1" applyBorder="1" applyAlignment="1" applyProtection="1">
      <alignment horizontal="center"/>
    </xf>
    <xf numFmtId="0" fontId="27" fillId="0" borderId="126" xfId="0" applyFont="1" applyFill="1" applyBorder="1" applyAlignment="1" applyProtection="1">
      <alignment horizontal="left" vertical="center"/>
    </xf>
    <xf numFmtId="0" fontId="27" fillId="0" borderId="31" xfId="0" applyFont="1" applyFill="1" applyBorder="1" applyAlignment="1" applyProtection="1">
      <alignment horizontal="left" vertical="center"/>
    </xf>
    <xf numFmtId="0" fontId="27" fillId="0" borderId="2" xfId="0" applyFont="1" applyFill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38" fontId="9" fillId="8" borderId="78" xfId="1" applyFont="1" applyFill="1" applyBorder="1" applyAlignment="1" applyProtection="1">
      <alignment horizontal="center" vertical="center" wrapText="1"/>
    </xf>
    <xf numFmtId="38" fontId="9" fillId="8" borderId="80" xfId="1" applyFont="1" applyFill="1" applyBorder="1" applyAlignment="1" applyProtection="1">
      <alignment horizontal="center" vertical="center" wrapText="1"/>
    </xf>
    <xf numFmtId="0" fontId="2" fillId="8" borderId="84" xfId="0" applyFont="1" applyFill="1" applyBorder="1" applyAlignment="1" applyProtection="1">
      <alignment horizontal="center" vertical="center" wrapText="1"/>
    </xf>
    <xf numFmtId="0" fontId="2" fillId="8" borderId="85" xfId="0" applyFont="1" applyFill="1" applyBorder="1" applyAlignment="1" applyProtection="1">
      <alignment horizontal="center" vertical="center" wrapText="1"/>
    </xf>
    <xf numFmtId="0" fontId="2" fillId="2" borderId="120" xfId="0" applyFont="1" applyFill="1" applyBorder="1" applyAlignment="1" applyProtection="1">
      <alignment horizontal="center" vertical="center" wrapText="1"/>
    </xf>
    <xf numFmtId="0" fontId="8" fillId="2" borderId="66" xfId="0" applyFont="1" applyFill="1" applyBorder="1" applyAlignment="1" applyProtection="1">
      <alignment horizontal="center" vertical="center" wrapText="1"/>
    </xf>
    <xf numFmtId="0" fontId="8" fillId="2" borderId="12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5" fillId="5" borderId="123" xfId="0" applyFont="1" applyFill="1" applyBorder="1" applyAlignment="1" applyProtection="1">
      <alignment horizontal="center" vertical="center"/>
    </xf>
    <xf numFmtId="0" fontId="35" fillId="5" borderId="6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/>
    </xf>
    <xf numFmtId="182" fontId="2" fillId="0" borderId="17" xfId="0" applyNumberFormat="1" applyFont="1" applyBorder="1" applyAlignment="1" applyProtection="1">
      <alignment horizontal="center" shrinkToFit="1"/>
    </xf>
    <xf numFmtId="0" fontId="2" fillId="0" borderId="17" xfId="0" applyFont="1" applyBorder="1" applyAlignment="1" applyProtection="1">
      <alignment horizontal="center" shrinkToFit="1"/>
    </xf>
    <xf numFmtId="181" fontId="8" fillId="9" borderId="51" xfId="0" applyNumberFormat="1" applyFont="1" applyFill="1" applyBorder="1" applyAlignment="1" applyProtection="1">
      <alignment horizontal="center" vertical="center"/>
    </xf>
    <xf numFmtId="181" fontId="8" fillId="9" borderId="47" xfId="0" applyNumberFormat="1" applyFont="1" applyFill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 applyProtection="1">
      <alignment horizontal="center"/>
    </xf>
    <xf numFmtId="0" fontId="51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6" fillId="0" borderId="66" xfId="0" applyFont="1" applyBorder="1" applyAlignment="1" applyProtection="1">
      <alignment horizontal="left"/>
    </xf>
    <xf numFmtId="0" fontId="3" fillId="0" borderId="66" xfId="0" applyFont="1" applyBorder="1" applyAlignment="1" applyProtection="1">
      <alignment horizontal="left"/>
    </xf>
    <xf numFmtId="0" fontId="3" fillId="0" borderId="67" xfId="0" applyFont="1" applyBorder="1" applyAlignment="1" applyProtection="1">
      <alignment horizontal="left"/>
    </xf>
    <xf numFmtId="181" fontId="8" fillId="9" borderId="51" xfId="0" applyNumberFormat="1" applyFont="1" applyFill="1" applyBorder="1" applyAlignment="1">
      <alignment horizontal="center" vertical="center"/>
    </xf>
    <xf numFmtId="181" fontId="8" fillId="9" borderId="47" xfId="0" applyNumberFormat="1" applyFont="1" applyFill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/>
    </xf>
    <xf numFmtId="176" fontId="3" fillId="0" borderId="29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5" fillId="5" borderId="123" xfId="0" applyFont="1" applyFill="1" applyBorder="1" applyAlignment="1" applyProtection="1">
      <alignment horizontal="center" vertical="center"/>
      <protection locked="0"/>
    </xf>
    <xf numFmtId="0" fontId="35" fillId="5" borderId="66" xfId="0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16" fillId="0" borderId="66" xfId="0" applyFont="1" applyBorder="1" applyAlignment="1" applyProtection="1">
      <alignment horizontal="left"/>
      <protection locked="0"/>
    </xf>
    <xf numFmtId="0" fontId="3" fillId="0" borderId="66" xfId="0" applyFont="1" applyBorder="1" applyAlignment="1" applyProtection="1">
      <alignment horizontal="left"/>
      <protection locked="0"/>
    </xf>
    <xf numFmtId="0" fontId="3" fillId="0" borderId="67" xfId="0" applyFont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center"/>
    </xf>
    <xf numFmtId="182" fontId="2" fillId="0" borderId="17" xfId="0" applyNumberFormat="1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2" fillId="5" borderId="69" xfId="0" applyFont="1" applyFill="1" applyBorder="1" applyAlignment="1" applyProtection="1">
      <alignment horizontal="center" vertical="center" wrapText="1"/>
      <protection locked="0"/>
    </xf>
    <xf numFmtId="0" fontId="2" fillId="8" borderId="84" xfId="0" applyFont="1" applyFill="1" applyBorder="1" applyAlignment="1">
      <alignment horizontal="center" vertical="center" wrapText="1"/>
    </xf>
    <xf numFmtId="0" fontId="2" fillId="8" borderId="85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21" xfId="0" applyFont="1" applyFill="1" applyBorder="1" applyAlignment="1">
      <alignment horizontal="center" vertical="center" wrapText="1"/>
    </xf>
    <xf numFmtId="0" fontId="8" fillId="8" borderId="124" xfId="0" applyFont="1" applyFill="1" applyBorder="1" applyAlignment="1" applyProtection="1">
      <alignment horizontal="center" vertical="center" wrapText="1"/>
      <protection locked="0"/>
    </xf>
    <xf numFmtId="0" fontId="8" fillId="8" borderId="125" xfId="0" applyFont="1" applyFill="1" applyBorder="1" applyAlignment="1" applyProtection="1">
      <alignment horizontal="center" vertical="center" wrapText="1"/>
      <protection locked="0"/>
    </xf>
    <xf numFmtId="0" fontId="8" fillId="5" borderId="62" xfId="0" applyFont="1" applyFill="1" applyBorder="1" applyAlignment="1" applyProtection="1">
      <alignment horizontal="center" vertical="center" wrapText="1"/>
      <protection locked="0"/>
    </xf>
    <xf numFmtId="0" fontId="8" fillId="5" borderId="75" xfId="0" applyFont="1" applyFill="1" applyBorder="1" applyAlignment="1" applyProtection="1">
      <alignment horizontal="center" vertical="center" wrapText="1"/>
      <protection locked="0"/>
    </xf>
    <xf numFmtId="0" fontId="3" fillId="0" borderId="104" xfId="0" applyFont="1" applyBorder="1" applyAlignment="1" applyProtection="1">
      <alignment horizontal="center" vertical="center" wrapText="1"/>
      <protection locked="0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23" fillId="0" borderId="122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Fill="1" applyBorder="1" applyAlignment="1" applyProtection="1">
      <alignment horizontal="center" vertical="center" wrapText="1"/>
      <protection locked="0"/>
    </xf>
    <xf numFmtId="0" fontId="20" fillId="0" borderId="64" xfId="0" applyFont="1" applyFill="1" applyBorder="1" applyAlignment="1" applyProtection="1">
      <alignment horizontal="center" vertical="center" wrapText="1"/>
      <protection locked="0"/>
    </xf>
    <xf numFmtId="0" fontId="20" fillId="0" borderId="68" xfId="0" applyFont="1" applyFill="1" applyBorder="1" applyAlignment="1" applyProtection="1">
      <alignment horizontal="center" vertical="center" wrapText="1"/>
      <protection locked="0"/>
    </xf>
    <xf numFmtId="0" fontId="2" fillId="7" borderId="60" xfId="0" applyFont="1" applyFill="1" applyBorder="1" applyAlignment="1" applyProtection="1">
      <alignment horizontal="center" vertical="center" wrapText="1"/>
      <protection locked="0"/>
    </xf>
    <xf numFmtId="0" fontId="2" fillId="7" borderId="69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2" fillId="5" borderId="70" xfId="0" applyFont="1" applyFill="1" applyBorder="1" applyAlignment="1" applyProtection="1">
      <alignment horizontal="center" vertical="center" wrapText="1"/>
      <protection locked="0"/>
    </xf>
    <xf numFmtId="0" fontId="5" fillId="9" borderId="99" xfId="0" applyFont="1" applyFill="1" applyBorder="1" applyAlignment="1">
      <alignment horizontal="center"/>
    </xf>
    <xf numFmtId="0" fontId="49" fillId="9" borderId="100" xfId="0" applyFont="1" applyFill="1" applyBorder="1" applyAlignment="1">
      <alignment horizontal="center"/>
    </xf>
    <xf numFmtId="0" fontId="49" fillId="9" borderId="101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7" fillId="0" borderId="17" xfId="0" applyFont="1" applyFill="1" applyBorder="1" applyAlignment="1">
      <alignment horizontal="left"/>
    </xf>
    <xf numFmtId="0" fontId="5" fillId="9" borderId="127" xfId="0" applyFont="1" applyFill="1" applyBorder="1" applyAlignment="1">
      <alignment horizontal="center"/>
    </xf>
    <xf numFmtId="0" fontId="5" fillId="9" borderId="128" xfId="0" applyFont="1" applyFill="1" applyBorder="1" applyAlignment="1">
      <alignment horizontal="center"/>
    </xf>
    <xf numFmtId="0" fontId="5" fillId="9" borderId="129" xfId="0" applyFont="1" applyFill="1" applyBorder="1" applyAlignment="1">
      <alignment horizontal="center"/>
    </xf>
    <xf numFmtId="0" fontId="5" fillId="9" borderId="100" xfId="0" applyFont="1" applyFill="1" applyBorder="1" applyAlignment="1">
      <alignment horizontal="center"/>
    </xf>
    <xf numFmtId="0" fontId="5" fillId="9" borderId="101" xfId="0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6848473"/>
          <a:ext cx="504825" cy="161927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318719</xdr:colOff>
      <xdr:row>38</xdr:row>
      <xdr:rowOff>109904</xdr:rowOff>
    </xdr:from>
    <xdr:to>
      <xdr:col>18</xdr:col>
      <xdr:colOff>21980</xdr:colOff>
      <xdr:row>41</xdr:row>
      <xdr:rowOff>76933</xdr:rowOff>
    </xdr:to>
    <xdr:sp macro="" textlink="">
      <xdr:nvSpPr>
        <xdr:cNvPr id="3" name="矢印: 下カー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7478223" y="7256950"/>
          <a:ext cx="471854" cy="217611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219076</xdr:colOff>
      <xdr:row>0</xdr:row>
      <xdr:rowOff>19050</xdr:rowOff>
    </xdr:from>
    <xdr:to>
      <xdr:col>6</xdr:col>
      <xdr:colOff>314326</xdr:colOff>
      <xdr:row>1</xdr:row>
      <xdr:rowOff>238125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1076" y="19050"/>
          <a:ext cx="1504950" cy="504825"/>
        </a:xfrm>
        <a:prstGeom prst="wedgeRoundRectCallout">
          <a:avLst>
            <a:gd name="adj1" fmla="val -57370"/>
            <a:gd name="adj2" fmla="val 953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次の月に変更すれば</a:t>
          </a:r>
        </a:p>
        <a:p>
          <a:pPr algn="l"/>
          <a:r>
            <a:rPr kumimoji="1" lang="ja-JP" altLang="en-US" sz="1000"/>
            <a:t>日</a:t>
          </a:r>
          <a:r>
            <a:rPr kumimoji="1" lang="ja-JP" altLang="en-US" sz="800"/>
            <a:t>　</a:t>
          </a:r>
          <a:r>
            <a:rPr kumimoji="1" lang="ja-JP" altLang="en-US" sz="1000"/>
            <a:t>曜日が変わります。</a:t>
          </a:r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58225" y="689610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077575" y="689610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14</xdr:row>
      <xdr:rowOff>9525</xdr:rowOff>
    </xdr:from>
    <xdr:to>
      <xdr:col>20</xdr:col>
      <xdr:colOff>66675</xdr:colOff>
      <xdr:row>23</xdr:row>
      <xdr:rowOff>28575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29000" y="2914650"/>
          <a:ext cx="5305425" cy="1562100"/>
        </a:xfrm>
        <a:prstGeom prst="wedgeRoundRectCallout">
          <a:avLst>
            <a:gd name="adj1" fmla="val -22670"/>
            <a:gd name="adj2" fmla="val 4359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月間労働時間記録簿「サンプル」</a:t>
          </a:r>
        </a:p>
        <a:p>
          <a:pPr algn="l"/>
          <a:r>
            <a:rPr kumimoji="1" lang="ja-JP" altLang="en-US" sz="1200" b="1"/>
            <a:t>令和</a:t>
          </a:r>
          <a:r>
            <a:rPr kumimoji="1" lang="en-US" altLang="ja-JP" sz="1200" b="1"/>
            <a:t>5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月から中小企業にも月</a:t>
          </a:r>
          <a:r>
            <a:rPr kumimoji="1" lang="en-US" altLang="ja-JP" sz="1200" b="1"/>
            <a:t>60</a:t>
          </a:r>
          <a:r>
            <a:rPr kumimoji="1" lang="ja-JP" altLang="en-US" sz="1200" b="1"/>
            <a:t>時間超の時間外労働の法定割増賃金率が</a:t>
          </a:r>
          <a:r>
            <a:rPr kumimoji="1" lang="en-US" altLang="ja-JP" sz="1200" b="1"/>
            <a:t>50%</a:t>
          </a:r>
          <a:r>
            <a:rPr kumimoji="1" lang="ja-JP" altLang="en-US" sz="1200" b="1"/>
            <a:t>以上になることを踏まえ、参考までに作成いたしました。</a:t>
          </a:r>
        </a:p>
        <a:p>
          <a:pPr algn="l"/>
          <a:endParaRPr kumimoji="1" lang="ja-JP" altLang="en-US" sz="1200" b="1"/>
        </a:p>
        <a:p>
          <a:pPr algn="l"/>
          <a:r>
            <a:rPr kumimoji="1" lang="ja-JP" altLang="en-US" sz="1200" b="1"/>
            <a:t>　　　千ト協のホームページからダウンロードして下さい。</a:t>
          </a:r>
        </a:p>
        <a:p>
          <a:pPr algn="l"/>
          <a:r>
            <a:rPr kumimoji="1" lang="ja-JP" altLang="en-US" sz="1200" b="1"/>
            <a:t>　　　働き方改革や荷主交渉の参考にして下さい。</a:t>
          </a:r>
        </a:p>
      </xdr:txBody>
    </xdr:sp>
    <xdr:clientData/>
  </xdr:twoCellAnchor>
  <xdr:twoCellAnchor>
    <xdr:from>
      <xdr:col>11</xdr:col>
      <xdr:colOff>9525</xdr:colOff>
      <xdr:row>1</xdr:row>
      <xdr:rowOff>247650</xdr:rowOff>
    </xdr:from>
    <xdr:to>
      <xdr:col>11</xdr:col>
      <xdr:colOff>276225</xdr:colOff>
      <xdr:row>2</xdr:row>
      <xdr:rowOff>171450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2601805">
          <a:off x="4686300" y="533400"/>
          <a:ext cx="2667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504825</xdr:colOff>
      <xdr:row>37</xdr:row>
      <xdr:rowOff>133350</xdr:rowOff>
    </xdr:from>
    <xdr:to>
      <xdr:col>10</xdr:col>
      <xdr:colOff>390525</xdr:colOff>
      <xdr:row>40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609975" y="6981825"/>
          <a:ext cx="10096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38</xdr:row>
      <xdr:rowOff>19050</xdr:rowOff>
    </xdr:from>
    <xdr:to>
      <xdr:col>13</xdr:col>
      <xdr:colOff>28575</xdr:colOff>
      <xdr:row>41</xdr:row>
      <xdr:rowOff>76200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000625" y="7038975"/>
          <a:ext cx="59055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28575</xdr:rowOff>
    </xdr:from>
    <xdr:to>
      <xdr:col>20</xdr:col>
      <xdr:colOff>1</xdr:colOff>
      <xdr:row>1</xdr:row>
      <xdr:rowOff>295275</xdr:rowOff>
    </xdr:to>
    <xdr:sp macro="" textlink="">
      <xdr:nvSpPr>
        <xdr:cNvPr id="9" name="強調線吹き出し 2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34225" y="314325"/>
          <a:ext cx="1457326" cy="2667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308929"/>
            <a:gd name="adj6" fmla="val -406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各項目は修正できます。</a:t>
          </a:r>
        </a:p>
      </xdr:txBody>
    </xdr:sp>
    <xdr:clientData/>
  </xdr:twoCellAnchor>
  <xdr:twoCellAnchor>
    <xdr:from>
      <xdr:col>23</xdr:col>
      <xdr:colOff>19050</xdr:colOff>
      <xdr:row>1</xdr:row>
      <xdr:rowOff>19050</xdr:rowOff>
    </xdr:from>
    <xdr:to>
      <xdr:col>25</xdr:col>
      <xdr:colOff>600076</xdr:colOff>
      <xdr:row>1</xdr:row>
      <xdr:rowOff>295275</xdr:rowOff>
    </xdr:to>
    <xdr:sp macro="" textlink="">
      <xdr:nvSpPr>
        <xdr:cNvPr id="12" name="強調線吹き出し 2 (枠付き)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715500" y="304800"/>
          <a:ext cx="1533526" cy="276225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212500"/>
            <a:gd name="adj6" fmla="val 358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各項目は修正できます。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05674" y="6848473"/>
          <a:ext cx="504825" cy="161927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667750" y="689610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87100" y="689610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305674" y="7524748"/>
          <a:ext cx="504825" cy="190502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3" name="矢印: 左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667750" y="760095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087100" y="760095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305674" y="7524748"/>
          <a:ext cx="504825" cy="190502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3" name="矢印: 左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667750" y="760095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087100" y="760095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305674" y="7524748"/>
          <a:ext cx="504825" cy="190502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3" name="矢印: 左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667750" y="760095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087100" y="760095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</xdr:colOff>
      <xdr:row>36</xdr:row>
      <xdr:rowOff>171448</xdr:rowOff>
    </xdr:from>
    <xdr:to>
      <xdr:col>17</xdr:col>
      <xdr:colOff>514349</xdr:colOff>
      <xdr:row>37</xdr:row>
      <xdr:rowOff>161925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05674" y="7524748"/>
          <a:ext cx="504825" cy="190502"/>
        </a:xfrm>
        <a:prstGeom prst="wedgeRectCallout">
          <a:avLst>
            <a:gd name="adj1" fmla="val 64282"/>
            <a:gd name="adj2" fmla="val 11374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600"/>
            <a:t>燃料価格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37</xdr:row>
      <xdr:rowOff>47625</xdr:rowOff>
    </xdr:from>
    <xdr:to>
      <xdr:col>21</xdr:col>
      <xdr:colOff>200025</xdr:colOff>
      <xdr:row>37</xdr:row>
      <xdr:rowOff>123825</xdr:rowOff>
    </xdr:to>
    <xdr:sp macro="" textlink="">
      <xdr:nvSpPr>
        <xdr:cNvPr id="3" name="矢印: 左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667750" y="7600950"/>
          <a:ext cx="285750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361950</xdr:colOff>
      <xdr:row>37</xdr:row>
      <xdr:rowOff>47625</xdr:rowOff>
    </xdr:from>
    <xdr:to>
      <xdr:col>25</xdr:col>
      <xdr:colOff>523875</xdr:colOff>
      <xdr:row>37</xdr:row>
      <xdr:rowOff>152400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087100" y="7600950"/>
          <a:ext cx="161925" cy="1047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opLeftCell="A4" zoomScaleNormal="100" workbookViewId="0">
      <selection activeCell="G37" sqref="G37"/>
    </sheetView>
  </sheetViews>
  <sheetFormatPr defaultRowHeight="12.75" x14ac:dyDescent="0.2"/>
  <cols>
    <col min="1" max="1" width="4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6.7109375" customWidth="1"/>
  </cols>
  <sheetData>
    <row r="1" spans="1:29" ht="22.5" customHeight="1" x14ac:dyDescent="0.2">
      <c r="B1" s="169"/>
      <c r="C1" s="169"/>
      <c r="D1" s="169"/>
      <c r="E1" s="169"/>
      <c r="F1" s="169"/>
      <c r="G1" s="169"/>
      <c r="H1" s="169"/>
      <c r="I1" s="345" t="s">
        <v>42</v>
      </c>
      <c r="J1" s="345"/>
      <c r="K1" s="345"/>
      <c r="L1" s="345"/>
      <c r="M1" s="345"/>
      <c r="N1" s="345"/>
      <c r="O1" s="345"/>
      <c r="P1" s="345"/>
      <c r="Q1" s="345"/>
      <c r="R1" s="345"/>
      <c r="S1" s="169"/>
      <c r="T1" s="169"/>
      <c r="U1" s="169"/>
      <c r="V1" s="169"/>
      <c r="W1" s="169"/>
      <c r="X1" s="169"/>
      <c r="Y1" s="170"/>
      <c r="Z1" s="169"/>
      <c r="AA1" s="171" t="s">
        <v>54</v>
      </c>
      <c r="AB1" s="169"/>
      <c r="AC1" s="169"/>
    </row>
    <row r="2" spans="1:29" ht="24" customHeight="1" thickBot="1" x14ac:dyDescent="0.25">
      <c r="B2" s="172" t="s">
        <v>0</v>
      </c>
      <c r="C2" s="173"/>
      <c r="D2" s="174"/>
      <c r="E2" s="175"/>
      <c r="F2" s="176"/>
      <c r="G2" s="177"/>
      <c r="H2" s="353" t="s">
        <v>51</v>
      </c>
      <c r="I2" s="354"/>
      <c r="J2" s="355"/>
      <c r="K2" s="177"/>
      <c r="L2" s="178"/>
      <c r="M2" s="179"/>
      <c r="N2" s="180"/>
      <c r="O2" s="179"/>
      <c r="P2" s="179"/>
      <c r="Q2" s="179"/>
      <c r="R2" s="181"/>
      <c r="S2" s="179"/>
      <c r="T2" s="179"/>
      <c r="U2" s="169"/>
      <c r="V2" s="182"/>
      <c r="W2" s="182"/>
      <c r="X2" s="182"/>
      <c r="Y2" s="182"/>
      <c r="Z2" s="169"/>
      <c r="AA2" s="182"/>
      <c r="AB2" s="169"/>
      <c r="AC2" s="169"/>
    </row>
    <row r="3" spans="1:29" ht="15.75" customHeight="1" thickTop="1" thickBot="1" x14ac:dyDescent="0.25">
      <c r="B3" s="172"/>
      <c r="C3" s="183"/>
      <c r="D3" s="346" t="s">
        <v>43</v>
      </c>
      <c r="E3" s="346"/>
      <c r="F3" s="347"/>
      <c r="G3" s="177"/>
      <c r="H3" s="184"/>
      <c r="I3" s="177"/>
      <c r="J3" s="177"/>
      <c r="K3" s="177"/>
      <c r="L3" s="185"/>
      <c r="M3" s="348" t="s">
        <v>43</v>
      </c>
      <c r="N3" s="349"/>
      <c r="O3" s="349"/>
      <c r="P3" s="349"/>
      <c r="Q3" s="350"/>
      <c r="R3" s="186"/>
      <c r="S3" s="348" t="s">
        <v>43</v>
      </c>
      <c r="T3" s="350"/>
      <c r="U3" s="187"/>
      <c r="V3" s="348" t="s">
        <v>43</v>
      </c>
      <c r="W3" s="351"/>
      <c r="X3" s="351"/>
      <c r="Y3" s="352"/>
      <c r="Z3" s="188" t="s">
        <v>46</v>
      </c>
      <c r="AA3" s="189" t="s">
        <v>43</v>
      </c>
      <c r="AB3" s="169"/>
      <c r="AC3" s="169"/>
    </row>
    <row r="4" spans="1:29" ht="24" customHeight="1" thickTop="1" thickBot="1" x14ac:dyDescent="0.25">
      <c r="A4" s="18"/>
      <c r="B4" s="190" t="s">
        <v>8</v>
      </c>
      <c r="C4" s="191" t="s">
        <v>9</v>
      </c>
      <c r="D4" s="323"/>
      <c r="E4" s="324"/>
      <c r="F4" s="325" t="s">
        <v>10</v>
      </c>
      <c r="G4" s="327" t="s">
        <v>45</v>
      </c>
      <c r="H4" s="329" t="s">
        <v>31</v>
      </c>
      <c r="I4" s="331" t="s">
        <v>19</v>
      </c>
      <c r="J4" s="329" t="s">
        <v>33</v>
      </c>
      <c r="K4" s="329" t="s">
        <v>34</v>
      </c>
      <c r="L4" s="362" t="s">
        <v>15</v>
      </c>
      <c r="M4" s="364" t="s">
        <v>28</v>
      </c>
      <c r="N4" s="365"/>
      <c r="O4" s="365"/>
      <c r="P4" s="365"/>
      <c r="Q4" s="365"/>
      <c r="R4" s="366"/>
      <c r="S4" s="333" t="s">
        <v>49</v>
      </c>
      <c r="T4" s="339" t="s">
        <v>1</v>
      </c>
      <c r="U4" s="192"/>
      <c r="V4" s="335" t="s">
        <v>23</v>
      </c>
      <c r="W4" s="337" t="s">
        <v>26</v>
      </c>
      <c r="X4" s="341" t="s">
        <v>25</v>
      </c>
      <c r="Y4" s="321" t="s">
        <v>30</v>
      </c>
      <c r="Z4" s="356" t="s">
        <v>27</v>
      </c>
      <c r="AA4" s="358" t="s">
        <v>24</v>
      </c>
      <c r="AB4" s="169"/>
      <c r="AC4" s="169"/>
    </row>
    <row r="5" spans="1:29" ht="21" customHeight="1" thickTop="1" thickBot="1" x14ac:dyDescent="0.25">
      <c r="A5" s="18"/>
      <c r="B5" s="193" t="s">
        <v>7</v>
      </c>
      <c r="C5" s="194" t="s">
        <v>6</v>
      </c>
      <c r="D5" s="195" t="s">
        <v>2</v>
      </c>
      <c r="E5" s="196" t="s">
        <v>3</v>
      </c>
      <c r="F5" s="326"/>
      <c r="G5" s="328"/>
      <c r="H5" s="330"/>
      <c r="I5" s="332"/>
      <c r="J5" s="330"/>
      <c r="K5" s="330"/>
      <c r="L5" s="363"/>
      <c r="M5" s="139" t="s">
        <v>4</v>
      </c>
      <c r="N5" s="140" t="s">
        <v>21</v>
      </c>
      <c r="O5" s="140" t="s">
        <v>20</v>
      </c>
      <c r="P5" s="141" t="s">
        <v>22</v>
      </c>
      <c r="Q5" s="314" t="s">
        <v>66</v>
      </c>
      <c r="R5" s="197" t="s">
        <v>5</v>
      </c>
      <c r="S5" s="334"/>
      <c r="T5" s="340"/>
      <c r="U5" s="169"/>
      <c r="V5" s="336"/>
      <c r="W5" s="338"/>
      <c r="X5" s="342"/>
      <c r="Y5" s="322"/>
      <c r="Z5" s="357"/>
      <c r="AA5" s="359"/>
      <c r="AB5" s="169"/>
      <c r="AC5" s="169"/>
    </row>
    <row r="6" spans="1:29" ht="13.5" customHeight="1" x14ac:dyDescent="0.2">
      <c r="A6" s="18"/>
      <c r="B6" s="198">
        <f>DATE(B4,C4,1)</f>
        <v>44256</v>
      </c>
      <c r="C6" s="199" t="str">
        <f>TEXT(B6,"aaa")</f>
        <v>月</v>
      </c>
      <c r="D6" s="200">
        <v>0.33333333333333331</v>
      </c>
      <c r="E6" s="201">
        <v>0.95833333333333337</v>
      </c>
      <c r="F6" s="202">
        <v>4.1666666666666664E-2</v>
      </c>
      <c r="G6" s="146">
        <f t="shared" ref="G6:G36" si="0">(E6-D6)-F6</f>
        <v>0.58333333333333337</v>
      </c>
      <c r="H6" s="147">
        <f t="shared" ref="H6:H36" si="1">IF(ISBLANK(D6),"",IF(E6-D6-F6&gt;1/3,E6-D6-F6-1/3,""))</f>
        <v>0.25000000000000006</v>
      </c>
      <c r="I6" s="7">
        <f>SUM($H$6:H6)</f>
        <v>0.25000000000000006</v>
      </c>
      <c r="J6" s="31">
        <f>IF(D6="","","5:0"-MIN("5:00",D6)+MIN("29:00",E6)-MIN(MAX("22:00",D6),E6))</f>
        <v>4.1666666666666741E-2</v>
      </c>
      <c r="K6" s="31" t="str">
        <f>IF(AND(WEEKDAY(B6)=1,D6&amp;E6&amp;D6&lt;&gt;""),E6-D6-F6,"")</f>
        <v/>
      </c>
      <c r="L6" s="35"/>
      <c r="M6" s="203">
        <v>0.25</v>
      </c>
      <c r="N6" s="204">
        <v>8.3333333333333329E-2</v>
      </c>
      <c r="O6" s="204">
        <v>8.3333333333333329E-2</v>
      </c>
      <c r="P6" s="204">
        <v>8.3333333333333329E-2</v>
      </c>
      <c r="Q6" s="205">
        <v>8.3333333333333329E-2</v>
      </c>
      <c r="R6" s="165">
        <f>M6+N6+O6+P6+Q6</f>
        <v>0.58333333333333326</v>
      </c>
      <c r="S6" s="206">
        <v>200</v>
      </c>
      <c r="T6" s="207">
        <v>1000</v>
      </c>
      <c r="U6" s="169"/>
      <c r="V6" s="208">
        <v>40000</v>
      </c>
      <c r="W6" s="209">
        <v>20000</v>
      </c>
      <c r="X6" s="208"/>
      <c r="Y6" s="210"/>
      <c r="Z6" s="211">
        <f>V6+W6+Y6+X6</f>
        <v>60000</v>
      </c>
      <c r="AA6" s="212">
        <v>1000</v>
      </c>
      <c r="AB6" s="213"/>
      <c r="AC6" s="169"/>
    </row>
    <row r="7" spans="1:29" ht="13.5" customHeight="1" x14ac:dyDescent="0.2">
      <c r="A7" s="18"/>
      <c r="B7" s="214">
        <f>B6+1</f>
        <v>44257</v>
      </c>
      <c r="C7" s="215" t="str">
        <f t="shared" ref="C7:C36" si="2">TEXT(B7,"aaa")</f>
        <v>火</v>
      </c>
      <c r="D7" s="216">
        <v>0.3125</v>
      </c>
      <c r="E7" s="217">
        <v>0.41666666666666669</v>
      </c>
      <c r="F7" s="218">
        <v>4.1666666666666664E-2</v>
      </c>
      <c r="G7" s="148">
        <f t="shared" si="0"/>
        <v>6.2500000000000028E-2</v>
      </c>
      <c r="H7" s="149" t="str">
        <f t="shared" si="1"/>
        <v/>
      </c>
      <c r="I7" s="4">
        <f>SUM($H$6:H7)</f>
        <v>0.25000000000000006</v>
      </c>
      <c r="J7" s="5">
        <f t="shared" ref="J7:J36" si="3">IF(D7="","","5:0"-MIN("5:00",D7)+MIN("29:00",E7)-MIN(MAX("22:00",D7),E7))</f>
        <v>0</v>
      </c>
      <c r="K7" s="5" t="str">
        <f t="shared" ref="K7:K36" si="4">IF(AND(WEEKDAY(B7)=1,D7&amp;E7&amp;D7&lt;&gt;""),E7-D7-F7,"")</f>
        <v/>
      </c>
      <c r="L7" s="36"/>
      <c r="M7" s="219">
        <v>6.25E-2</v>
      </c>
      <c r="N7" s="220"/>
      <c r="O7" s="220"/>
      <c r="P7" s="220"/>
      <c r="Q7" s="221"/>
      <c r="R7" s="166">
        <f t="shared" ref="R7:R36" si="5">M7+N7+O7+P7+Q7</f>
        <v>6.25E-2</v>
      </c>
      <c r="S7" s="222">
        <v>30</v>
      </c>
      <c r="T7" s="223"/>
      <c r="U7" s="169"/>
      <c r="V7" s="224">
        <v>15000</v>
      </c>
      <c r="W7" s="225"/>
      <c r="X7" s="225"/>
      <c r="Y7" s="210"/>
      <c r="Z7" s="226">
        <f t="shared" ref="Z7:Z36" si="6">V7+W7+Y7+X7</f>
        <v>15000</v>
      </c>
      <c r="AA7" s="227"/>
      <c r="AB7" s="169"/>
      <c r="AC7" s="169"/>
    </row>
    <row r="8" spans="1:29" ht="13.5" customHeight="1" x14ac:dyDescent="0.2">
      <c r="A8" s="18"/>
      <c r="B8" s="228">
        <f t="shared" ref="B8:B36" si="7">B7+1</f>
        <v>44258</v>
      </c>
      <c r="C8" s="229" t="str">
        <f t="shared" si="2"/>
        <v>水</v>
      </c>
      <c r="D8" s="230">
        <v>0.29166666666666669</v>
      </c>
      <c r="E8" s="231">
        <v>0.91666666666666663</v>
      </c>
      <c r="F8" s="232">
        <v>4.1666666666666664E-2</v>
      </c>
      <c r="G8" s="150">
        <f t="shared" si="0"/>
        <v>0.58333333333333337</v>
      </c>
      <c r="H8" s="151">
        <f t="shared" si="1"/>
        <v>0.25000000000000006</v>
      </c>
      <c r="I8" s="6">
        <f>SUM($H$6:H8)</f>
        <v>0.50000000000000011</v>
      </c>
      <c r="J8" s="5">
        <f t="shared" si="3"/>
        <v>0</v>
      </c>
      <c r="K8" s="5" t="str">
        <f t="shared" si="4"/>
        <v/>
      </c>
      <c r="L8" s="36"/>
      <c r="M8" s="233">
        <v>0.25</v>
      </c>
      <c r="N8" s="234">
        <v>0.125</v>
      </c>
      <c r="O8" s="234">
        <v>4.1666666666666664E-2</v>
      </c>
      <c r="P8" s="234">
        <v>8.3333333333333329E-2</v>
      </c>
      <c r="Q8" s="205">
        <v>8.3333333333333329E-2</v>
      </c>
      <c r="R8" s="155">
        <f t="shared" si="5"/>
        <v>0.58333333333333337</v>
      </c>
      <c r="S8" s="206">
        <v>200</v>
      </c>
      <c r="T8" s="235">
        <v>2000</v>
      </c>
      <c r="U8" s="169"/>
      <c r="V8" s="224">
        <v>40000</v>
      </c>
      <c r="W8" s="225">
        <v>5000</v>
      </c>
      <c r="X8" s="225">
        <v>1500</v>
      </c>
      <c r="Y8" s="210"/>
      <c r="Z8" s="236">
        <f t="shared" si="6"/>
        <v>46500</v>
      </c>
      <c r="AA8" s="227">
        <v>2000</v>
      </c>
      <c r="AB8" s="169"/>
      <c r="AC8" s="169"/>
    </row>
    <row r="9" spans="1:29" ht="13.5" customHeight="1" x14ac:dyDescent="0.2">
      <c r="A9" s="18"/>
      <c r="B9" s="214">
        <f t="shared" si="7"/>
        <v>44259</v>
      </c>
      <c r="C9" s="215" t="str">
        <f t="shared" si="2"/>
        <v>木</v>
      </c>
      <c r="D9" s="216">
        <v>0.22916666666666666</v>
      </c>
      <c r="E9" s="217">
        <v>0.625</v>
      </c>
      <c r="F9" s="218">
        <v>4.1666666666666664E-2</v>
      </c>
      <c r="G9" s="148">
        <f t="shared" si="0"/>
        <v>0.35416666666666669</v>
      </c>
      <c r="H9" s="149">
        <f t="shared" si="1"/>
        <v>2.083333333333337E-2</v>
      </c>
      <c r="I9" s="8">
        <f>SUM($H$6:H9)</f>
        <v>0.52083333333333348</v>
      </c>
      <c r="J9" s="5">
        <f t="shared" si="3"/>
        <v>0</v>
      </c>
      <c r="K9" s="5" t="str">
        <f t="shared" si="4"/>
        <v/>
      </c>
      <c r="L9" s="36"/>
      <c r="M9" s="219">
        <v>0.22916666666666666</v>
      </c>
      <c r="N9" s="220">
        <v>4.1666666666666664E-2</v>
      </c>
      <c r="O9" s="220">
        <v>4.1666666666666664E-2</v>
      </c>
      <c r="P9" s="220"/>
      <c r="Q9" s="221">
        <v>4.1666666666666664E-2</v>
      </c>
      <c r="R9" s="167">
        <f t="shared" si="5"/>
        <v>0.35416666666666669</v>
      </c>
      <c r="S9" s="222">
        <v>200</v>
      </c>
      <c r="T9" s="223">
        <v>3000</v>
      </c>
      <c r="U9" s="169"/>
      <c r="V9" s="224">
        <v>40000</v>
      </c>
      <c r="W9" s="225">
        <v>1500</v>
      </c>
      <c r="X9" s="225">
        <v>1500</v>
      </c>
      <c r="Y9" s="210"/>
      <c r="Z9" s="236">
        <f t="shared" si="6"/>
        <v>43000</v>
      </c>
      <c r="AA9" s="227"/>
      <c r="AB9" s="169"/>
      <c r="AC9" s="169"/>
    </row>
    <row r="10" spans="1:29" ht="13.5" customHeight="1" x14ac:dyDescent="0.2">
      <c r="A10" s="18"/>
      <c r="B10" s="214">
        <f t="shared" si="7"/>
        <v>44260</v>
      </c>
      <c r="C10" s="215" t="str">
        <f t="shared" si="2"/>
        <v>金</v>
      </c>
      <c r="D10" s="230">
        <v>0.3125</v>
      </c>
      <c r="E10" s="231">
        <v>0.95833333333333337</v>
      </c>
      <c r="F10" s="202">
        <v>4.1666666666666664E-2</v>
      </c>
      <c r="G10" s="146">
        <f t="shared" si="0"/>
        <v>0.60416666666666674</v>
      </c>
      <c r="H10" s="147">
        <f t="shared" si="1"/>
        <v>0.27083333333333343</v>
      </c>
      <c r="I10" s="7">
        <f>SUM($H$6:H10)</f>
        <v>0.79166666666666696</v>
      </c>
      <c r="J10" s="5">
        <f t="shared" si="3"/>
        <v>4.1666666666666741E-2</v>
      </c>
      <c r="K10" s="5" t="str">
        <f t="shared" si="4"/>
        <v/>
      </c>
      <c r="L10" s="36"/>
      <c r="M10" s="233">
        <v>0.29166666666666669</v>
      </c>
      <c r="N10" s="234">
        <v>8.3333333333333329E-2</v>
      </c>
      <c r="O10" s="234">
        <v>6.25E-2</v>
      </c>
      <c r="P10" s="234">
        <v>8.3333333333333329E-2</v>
      </c>
      <c r="Q10" s="205">
        <v>8.3333333333333329E-2</v>
      </c>
      <c r="R10" s="167">
        <f t="shared" si="5"/>
        <v>0.60416666666666674</v>
      </c>
      <c r="S10" s="206">
        <v>200</v>
      </c>
      <c r="T10" s="235">
        <v>2500</v>
      </c>
      <c r="U10" s="169"/>
      <c r="V10" s="224">
        <v>60000</v>
      </c>
      <c r="W10" s="225">
        <v>3000</v>
      </c>
      <c r="X10" s="225">
        <v>6000</v>
      </c>
      <c r="Y10" s="210">
        <v>3000</v>
      </c>
      <c r="Z10" s="237">
        <f t="shared" si="6"/>
        <v>72000</v>
      </c>
      <c r="AA10" s="238">
        <v>2500</v>
      </c>
      <c r="AB10" s="169"/>
      <c r="AC10" s="169"/>
    </row>
    <row r="11" spans="1:29" ht="13.5" customHeight="1" x14ac:dyDescent="0.2">
      <c r="A11" s="18"/>
      <c r="B11" s="214">
        <f t="shared" si="7"/>
        <v>44261</v>
      </c>
      <c r="C11" s="215" t="str">
        <f t="shared" si="2"/>
        <v>土</v>
      </c>
      <c r="D11" s="216">
        <v>0.29166666666666669</v>
      </c>
      <c r="E11" s="217">
        <v>0.95833333333333337</v>
      </c>
      <c r="F11" s="218">
        <v>4.1666666666666664E-2</v>
      </c>
      <c r="G11" s="148">
        <f t="shared" si="0"/>
        <v>0.62500000000000011</v>
      </c>
      <c r="H11" s="149">
        <f t="shared" si="1"/>
        <v>0.2916666666666668</v>
      </c>
      <c r="I11" s="4">
        <f>SUM($H$6:H11)</f>
        <v>1.0833333333333337</v>
      </c>
      <c r="J11" s="5">
        <f t="shared" si="3"/>
        <v>4.1666666666666741E-2</v>
      </c>
      <c r="K11" s="5" t="str">
        <f t="shared" si="4"/>
        <v/>
      </c>
      <c r="L11" s="36"/>
      <c r="M11" s="219">
        <v>0.20833333333333334</v>
      </c>
      <c r="N11" s="220">
        <v>8.3333333333333329E-2</v>
      </c>
      <c r="O11" s="220">
        <v>8.3333333333333329E-2</v>
      </c>
      <c r="P11" s="220">
        <v>0.16666666666666666</v>
      </c>
      <c r="Q11" s="221">
        <v>8.3333333333333329E-2</v>
      </c>
      <c r="R11" s="167">
        <f t="shared" si="5"/>
        <v>0.625</v>
      </c>
      <c r="S11" s="239">
        <v>200</v>
      </c>
      <c r="T11" s="223">
        <v>3000</v>
      </c>
      <c r="U11" s="169"/>
      <c r="V11" s="224">
        <v>50000</v>
      </c>
      <c r="W11" s="225">
        <v>3000</v>
      </c>
      <c r="X11" s="225">
        <v>3000</v>
      </c>
      <c r="Y11" s="210"/>
      <c r="Z11" s="237">
        <f t="shared" si="6"/>
        <v>56000</v>
      </c>
      <c r="AA11" s="240"/>
      <c r="AB11" s="169"/>
      <c r="AC11" s="169"/>
    </row>
    <row r="12" spans="1:29" ht="13.5" customHeight="1" x14ac:dyDescent="0.2">
      <c r="A12" s="18"/>
      <c r="B12" s="241">
        <f t="shared" si="7"/>
        <v>44262</v>
      </c>
      <c r="C12" s="199" t="str">
        <f t="shared" si="2"/>
        <v>日</v>
      </c>
      <c r="D12" s="242"/>
      <c r="E12" s="243"/>
      <c r="F12" s="218"/>
      <c r="G12" s="148">
        <f t="shared" si="0"/>
        <v>0</v>
      </c>
      <c r="H12" s="149" t="str">
        <f t="shared" si="1"/>
        <v/>
      </c>
      <c r="I12" s="4">
        <f>SUM($H$6:H12)</f>
        <v>1.0833333333333337</v>
      </c>
      <c r="J12" s="5" t="str">
        <f t="shared" si="3"/>
        <v/>
      </c>
      <c r="K12" s="5" t="str">
        <f t="shared" si="4"/>
        <v/>
      </c>
      <c r="L12" s="36"/>
      <c r="M12" s="219"/>
      <c r="N12" s="220"/>
      <c r="O12" s="220"/>
      <c r="P12" s="220"/>
      <c r="Q12" s="221"/>
      <c r="R12" s="167">
        <f t="shared" si="5"/>
        <v>0</v>
      </c>
      <c r="S12" s="222"/>
      <c r="T12" s="244"/>
      <c r="U12" s="169"/>
      <c r="V12" s="224"/>
      <c r="W12" s="225"/>
      <c r="X12" s="225"/>
      <c r="Y12" s="210"/>
      <c r="Z12" s="237">
        <f t="shared" si="6"/>
        <v>0</v>
      </c>
      <c r="AA12" s="240"/>
      <c r="AB12" s="169"/>
      <c r="AC12" s="169"/>
    </row>
    <row r="13" spans="1:29" ht="13.5" customHeight="1" x14ac:dyDescent="0.2">
      <c r="A13" s="18"/>
      <c r="B13" s="228">
        <f t="shared" si="7"/>
        <v>44263</v>
      </c>
      <c r="C13" s="229" t="str">
        <f t="shared" si="2"/>
        <v>月</v>
      </c>
      <c r="D13" s="216">
        <v>0.22222222222222221</v>
      </c>
      <c r="E13" s="231">
        <v>0.33333333333333331</v>
      </c>
      <c r="F13" s="202">
        <v>4.1666666666666664E-2</v>
      </c>
      <c r="G13" s="146">
        <f t="shared" si="0"/>
        <v>6.9444444444444448E-2</v>
      </c>
      <c r="H13" s="149" t="str">
        <f t="shared" si="1"/>
        <v/>
      </c>
      <c r="I13" s="4">
        <f>SUM($H$6:H13)</f>
        <v>1.0833333333333337</v>
      </c>
      <c r="J13" s="5">
        <f t="shared" si="3"/>
        <v>0</v>
      </c>
      <c r="K13" s="5" t="str">
        <f t="shared" si="4"/>
        <v/>
      </c>
      <c r="L13" s="36"/>
      <c r="M13" s="203">
        <v>6.9444444444444434E-2</v>
      </c>
      <c r="N13" s="204"/>
      <c r="O13" s="204"/>
      <c r="P13" s="204"/>
      <c r="Q13" s="205"/>
      <c r="R13" s="167">
        <f t="shared" si="5"/>
        <v>6.9444444444444434E-2</v>
      </c>
      <c r="S13" s="206">
        <v>50</v>
      </c>
      <c r="T13" s="207"/>
      <c r="U13" s="169"/>
      <c r="V13" s="224">
        <v>15000</v>
      </c>
      <c r="W13" s="225"/>
      <c r="X13" s="225"/>
      <c r="Y13" s="210"/>
      <c r="Z13" s="237">
        <f t="shared" si="6"/>
        <v>15000</v>
      </c>
      <c r="AA13" s="240"/>
      <c r="AB13" s="169"/>
      <c r="AC13" s="169"/>
    </row>
    <row r="14" spans="1:29" ht="13.5" customHeight="1" x14ac:dyDescent="0.2">
      <c r="A14" s="18"/>
      <c r="B14" s="214">
        <f t="shared" si="7"/>
        <v>44264</v>
      </c>
      <c r="C14" s="215" t="str">
        <f t="shared" si="2"/>
        <v>火</v>
      </c>
      <c r="D14" s="216">
        <v>0.3</v>
      </c>
      <c r="E14" s="217">
        <v>0.625</v>
      </c>
      <c r="F14" s="218">
        <v>4.1666666666666664E-2</v>
      </c>
      <c r="G14" s="148">
        <f t="shared" si="0"/>
        <v>0.28333333333333333</v>
      </c>
      <c r="H14" s="149" t="str">
        <f t="shared" si="1"/>
        <v/>
      </c>
      <c r="I14" s="4">
        <f>SUM($H$6:H14)</f>
        <v>1.0833333333333337</v>
      </c>
      <c r="J14" s="5">
        <f t="shared" si="3"/>
        <v>0</v>
      </c>
      <c r="K14" s="5" t="str">
        <f t="shared" si="4"/>
        <v/>
      </c>
      <c r="L14" s="36"/>
      <c r="M14" s="219">
        <v>0.15833333333333333</v>
      </c>
      <c r="N14" s="220">
        <v>8.3333333333333329E-2</v>
      </c>
      <c r="O14" s="220">
        <v>4.1666666666666664E-2</v>
      </c>
      <c r="P14" s="220"/>
      <c r="Q14" s="221"/>
      <c r="R14" s="166">
        <f t="shared" si="5"/>
        <v>0.28333333333333333</v>
      </c>
      <c r="S14" s="222">
        <v>150</v>
      </c>
      <c r="T14" s="223"/>
      <c r="U14" s="169"/>
      <c r="V14" s="224">
        <v>40000</v>
      </c>
      <c r="W14" s="225">
        <v>3000</v>
      </c>
      <c r="X14" s="225">
        <v>1500</v>
      </c>
      <c r="Y14" s="210"/>
      <c r="Z14" s="237">
        <f t="shared" si="6"/>
        <v>44500</v>
      </c>
      <c r="AA14" s="240"/>
      <c r="AB14" s="169"/>
      <c r="AC14" s="169"/>
    </row>
    <row r="15" spans="1:29" ht="13.5" customHeight="1" x14ac:dyDescent="0.2">
      <c r="A15" s="18"/>
      <c r="B15" s="228">
        <f t="shared" si="7"/>
        <v>44265</v>
      </c>
      <c r="C15" s="229" t="str">
        <f t="shared" si="2"/>
        <v>水</v>
      </c>
      <c r="D15" s="230">
        <v>0.16666666666666699</v>
      </c>
      <c r="E15" s="231">
        <v>0.41666666666666669</v>
      </c>
      <c r="F15" s="218">
        <v>4.1666666666666664E-2</v>
      </c>
      <c r="G15" s="148">
        <f t="shared" si="0"/>
        <v>0.20833333333333304</v>
      </c>
      <c r="H15" s="149" t="str">
        <f t="shared" si="1"/>
        <v/>
      </c>
      <c r="I15" s="4">
        <f>SUM($H$6:H15)</f>
        <v>1.0833333333333337</v>
      </c>
      <c r="J15" s="5">
        <f t="shared" si="3"/>
        <v>4.1666666666666352E-2</v>
      </c>
      <c r="K15" s="5" t="str">
        <f t="shared" si="4"/>
        <v/>
      </c>
      <c r="L15" s="36"/>
      <c r="M15" s="233">
        <v>0.125</v>
      </c>
      <c r="N15" s="234">
        <v>4.1666666666666664E-2</v>
      </c>
      <c r="O15" s="234">
        <v>4.1666666666666664E-2</v>
      </c>
      <c r="P15" s="234"/>
      <c r="Q15" s="205"/>
      <c r="R15" s="155">
        <f t="shared" si="5"/>
        <v>0.20833333333333331</v>
      </c>
      <c r="S15" s="206">
        <v>150</v>
      </c>
      <c r="T15" s="235">
        <v>2000</v>
      </c>
      <c r="U15" s="169"/>
      <c r="V15" s="224">
        <v>35000</v>
      </c>
      <c r="W15" s="225">
        <v>1500</v>
      </c>
      <c r="X15" s="225">
        <v>1500</v>
      </c>
      <c r="Y15" s="210"/>
      <c r="Z15" s="237">
        <f t="shared" si="6"/>
        <v>38000</v>
      </c>
      <c r="AA15" s="240">
        <v>2000</v>
      </c>
      <c r="AB15" s="169"/>
      <c r="AC15" s="169"/>
    </row>
    <row r="16" spans="1:29" ht="13.5" customHeight="1" x14ac:dyDescent="0.2">
      <c r="A16" s="18"/>
      <c r="B16" s="214">
        <f t="shared" si="7"/>
        <v>44266</v>
      </c>
      <c r="C16" s="215" t="str">
        <f t="shared" si="2"/>
        <v>木</v>
      </c>
      <c r="D16" s="216">
        <v>0.20833333333333301</v>
      </c>
      <c r="E16" s="217">
        <v>0.70833333333333337</v>
      </c>
      <c r="F16" s="218">
        <v>4.1666666666666664E-2</v>
      </c>
      <c r="G16" s="148">
        <f t="shared" si="0"/>
        <v>0.45833333333333365</v>
      </c>
      <c r="H16" s="149">
        <f t="shared" si="1"/>
        <v>0.12500000000000033</v>
      </c>
      <c r="I16" s="4">
        <f>SUM($H$6:H16)</f>
        <v>1.2083333333333339</v>
      </c>
      <c r="J16" s="5">
        <f t="shared" si="3"/>
        <v>3.3306690738754696E-16</v>
      </c>
      <c r="K16" s="5" t="str">
        <f t="shared" si="4"/>
        <v/>
      </c>
      <c r="L16" s="37"/>
      <c r="M16" s="219">
        <v>0.29166666666666669</v>
      </c>
      <c r="N16" s="220">
        <v>4.1666666666666664E-2</v>
      </c>
      <c r="O16" s="220">
        <v>4.1666666666666664E-2</v>
      </c>
      <c r="P16" s="220">
        <v>4.1666666666666664E-2</v>
      </c>
      <c r="Q16" s="221">
        <v>4.1666666666666664E-2</v>
      </c>
      <c r="R16" s="166">
        <f t="shared" si="5"/>
        <v>0.45833333333333343</v>
      </c>
      <c r="S16" s="222">
        <v>500</v>
      </c>
      <c r="T16" s="223">
        <v>3000</v>
      </c>
      <c r="U16" s="169"/>
      <c r="V16" s="224">
        <v>50000</v>
      </c>
      <c r="W16" s="225">
        <v>1500</v>
      </c>
      <c r="X16" s="225">
        <v>1500</v>
      </c>
      <c r="Y16" s="210">
        <v>1500</v>
      </c>
      <c r="Z16" s="227">
        <f t="shared" si="6"/>
        <v>54500</v>
      </c>
      <c r="AA16" s="240">
        <v>3000</v>
      </c>
      <c r="AB16" s="169"/>
      <c r="AC16" s="169"/>
    </row>
    <row r="17" spans="1:29" ht="13.5" customHeight="1" x14ac:dyDescent="0.2">
      <c r="A17" s="18"/>
      <c r="B17" s="241">
        <f t="shared" si="7"/>
        <v>44267</v>
      </c>
      <c r="C17" s="199" t="str">
        <f t="shared" si="2"/>
        <v>金</v>
      </c>
      <c r="D17" s="230">
        <v>0.58333333333333337</v>
      </c>
      <c r="E17" s="231">
        <v>1.0833333333333333</v>
      </c>
      <c r="F17" s="218">
        <v>4.1666666666666664E-2</v>
      </c>
      <c r="G17" s="148">
        <f t="shared" si="0"/>
        <v>0.4583333333333332</v>
      </c>
      <c r="H17" s="149">
        <f t="shared" si="1"/>
        <v>0.12499999999999989</v>
      </c>
      <c r="I17" s="4">
        <f>SUM($H$6:H17)</f>
        <v>1.3333333333333339</v>
      </c>
      <c r="J17" s="5">
        <f t="shared" si="3"/>
        <v>0.16666666666666663</v>
      </c>
      <c r="K17" s="5" t="str">
        <f t="shared" si="4"/>
        <v/>
      </c>
      <c r="L17" s="36"/>
      <c r="M17" s="233">
        <v>0.125</v>
      </c>
      <c r="N17" s="234">
        <v>8.3333333333333329E-2</v>
      </c>
      <c r="O17" s="234">
        <v>8.3333333333333329E-2</v>
      </c>
      <c r="P17" s="234">
        <v>8.3333333333333329E-2</v>
      </c>
      <c r="Q17" s="205">
        <v>8.3333333333333329E-2</v>
      </c>
      <c r="R17" s="166">
        <f t="shared" si="5"/>
        <v>0.45833333333333326</v>
      </c>
      <c r="S17" s="206">
        <v>150</v>
      </c>
      <c r="T17" s="235">
        <v>2500</v>
      </c>
      <c r="U17" s="169"/>
      <c r="V17" s="224">
        <v>30000</v>
      </c>
      <c r="W17" s="225">
        <v>3000</v>
      </c>
      <c r="X17" s="225">
        <v>3000</v>
      </c>
      <c r="Y17" s="210">
        <v>3000</v>
      </c>
      <c r="Z17" s="245">
        <f t="shared" si="6"/>
        <v>39000</v>
      </c>
      <c r="AA17" s="240"/>
      <c r="AB17" s="169"/>
      <c r="AC17" s="169"/>
    </row>
    <row r="18" spans="1:29" ht="13.5" customHeight="1" x14ac:dyDescent="0.2">
      <c r="A18" s="18"/>
      <c r="B18" s="228">
        <f t="shared" si="7"/>
        <v>44268</v>
      </c>
      <c r="C18" s="229" t="str">
        <f t="shared" si="2"/>
        <v>土</v>
      </c>
      <c r="D18" s="246"/>
      <c r="E18" s="247"/>
      <c r="F18" s="218"/>
      <c r="G18" s="148">
        <f t="shared" si="0"/>
        <v>0</v>
      </c>
      <c r="H18" s="149" t="str">
        <f t="shared" si="1"/>
        <v/>
      </c>
      <c r="I18" s="4">
        <f>SUM($H$6:H18)</f>
        <v>1.3333333333333339</v>
      </c>
      <c r="J18" s="5" t="str">
        <f t="shared" si="3"/>
        <v/>
      </c>
      <c r="K18" s="5" t="str">
        <f t="shared" si="4"/>
        <v/>
      </c>
      <c r="L18" s="37"/>
      <c r="M18" s="219"/>
      <c r="N18" s="220"/>
      <c r="O18" s="220"/>
      <c r="P18" s="220"/>
      <c r="Q18" s="221"/>
      <c r="R18" s="166">
        <f t="shared" si="5"/>
        <v>0</v>
      </c>
      <c r="S18" s="222"/>
      <c r="T18" s="223"/>
      <c r="U18" s="169"/>
      <c r="V18" s="224"/>
      <c r="W18" s="225"/>
      <c r="X18" s="225"/>
      <c r="Y18" s="210"/>
      <c r="Z18" s="227">
        <f t="shared" si="6"/>
        <v>0</v>
      </c>
      <c r="AA18" s="240"/>
      <c r="AB18" s="169"/>
      <c r="AC18" s="169"/>
    </row>
    <row r="19" spans="1:29" ht="13.5" customHeight="1" x14ac:dyDescent="0.2">
      <c r="A19" s="18"/>
      <c r="B19" s="214">
        <f t="shared" si="7"/>
        <v>44269</v>
      </c>
      <c r="C19" s="215" t="str">
        <f t="shared" si="2"/>
        <v>日</v>
      </c>
      <c r="D19" s="216">
        <v>0.33333333333333331</v>
      </c>
      <c r="E19" s="217">
        <v>0.95833333333333337</v>
      </c>
      <c r="F19" s="218">
        <v>4.1666666666666664E-2</v>
      </c>
      <c r="G19" s="148">
        <f t="shared" si="0"/>
        <v>0.58333333333333337</v>
      </c>
      <c r="H19" s="149">
        <f t="shared" si="1"/>
        <v>0.25000000000000006</v>
      </c>
      <c r="I19" s="4">
        <f>SUM($H$6:H19)</f>
        <v>1.5833333333333339</v>
      </c>
      <c r="J19" s="5">
        <f t="shared" si="3"/>
        <v>4.1666666666666741E-2</v>
      </c>
      <c r="K19" s="5">
        <f t="shared" si="4"/>
        <v>0.58333333333333337</v>
      </c>
      <c r="L19" s="36"/>
      <c r="M19" s="219">
        <v>0.29166666666666669</v>
      </c>
      <c r="N19" s="220">
        <v>8.3333333333333329E-2</v>
      </c>
      <c r="O19" s="220">
        <v>8.3333333333333329E-2</v>
      </c>
      <c r="P19" s="220">
        <v>8.3333333333333329E-2</v>
      </c>
      <c r="Q19" s="221">
        <v>4.1666666666666664E-2</v>
      </c>
      <c r="R19" s="166">
        <f t="shared" si="5"/>
        <v>0.58333333333333326</v>
      </c>
      <c r="S19" s="222">
        <v>350</v>
      </c>
      <c r="T19" s="244"/>
      <c r="U19" s="169"/>
      <c r="V19" s="224">
        <v>50000</v>
      </c>
      <c r="W19" s="225">
        <v>3000</v>
      </c>
      <c r="X19" s="225"/>
      <c r="Y19" s="210"/>
      <c r="Z19" s="245">
        <f t="shared" si="6"/>
        <v>53000</v>
      </c>
      <c r="AA19" s="240"/>
      <c r="AB19" s="169"/>
      <c r="AC19" s="169"/>
    </row>
    <row r="20" spans="1:29" ht="13.5" customHeight="1" x14ac:dyDescent="0.2">
      <c r="A20" s="18"/>
      <c r="B20" s="214">
        <f t="shared" si="7"/>
        <v>44270</v>
      </c>
      <c r="C20" s="215" t="str">
        <f t="shared" si="2"/>
        <v>月</v>
      </c>
      <c r="D20" s="230"/>
      <c r="E20" s="217"/>
      <c r="F20" s="232"/>
      <c r="G20" s="150">
        <f t="shared" si="0"/>
        <v>0</v>
      </c>
      <c r="H20" s="149" t="str">
        <f t="shared" si="1"/>
        <v/>
      </c>
      <c r="I20" s="4">
        <f>SUM($H$6:H20)</f>
        <v>1.5833333333333339</v>
      </c>
      <c r="J20" s="5" t="str">
        <f t="shared" si="3"/>
        <v/>
      </c>
      <c r="K20" s="5" t="str">
        <f t="shared" si="4"/>
        <v/>
      </c>
      <c r="L20" s="36"/>
      <c r="M20" s="203"/>
      <c r="N20" s="204"/>
      <c r="O20" s="204"/>
      <c r="P20" s="204"/>
      <c r="Q20" s="205"/>
      <c r="R20" s="167">
        <f t="shared" si="5"/>
        <v>0</v>
      </c>
      <c r="S20" s="206"/>
      <c r="T20" s="207"/>
      <c r="U20" s="169"/>
      <c r="V20" s="224"/>
      <c r="W20" s="225"/>
      <c r="X20" s="225"/>
      <c r="Y20" s="210"/>
      <c r="Z20" s="237">
        <f t="shared" si="6"/>
        <v>0</v>
      </c>
      <c r="AA20" s="240"/>
      <c r="AB20" s="169"/>
      <c r="AC20" s="169"/>
    </row>
    <row r="21" spans="1:29" ht="13.5" customHeight="1" x14ac:dyDescent="0.2">
      <c r="A21" s="18"/>
      <c r="B21" s="214">
        <f t="shared" si="7"/>
        <v>44271</v>
      </c>
      <c r="C21" s="215" t="str">
        <f t="shared" si="2"/>
        <v>火</v>
      </c>
      <c r="D21" s="216">
        <v>0.125</v>
      </c>
      <c r="E21" s="217">
        <v>0.66666666666666663</v>
      </c>
      <c r="F21" s="218">
        <v>4.1666666666666664E-2</v>
      </c>
      <c r="G21" s="148">
        <f t="shared" si="0"/>
        <v>0.49999999999999994</v>
      </c>
      <c r="H21" s="149">
        <f t="shared" si="1"/>
        <v>0.16666666666666663</v>
      </c>
      <c r="I21" s="4">
        <f>SUM($H$6:H21)</f>
        <v>1.7500000000000004</v>
      </c>
      <c r="J21" s="5">
        <f t="shared" si="3"/>
        <v>8.333333333333337E-2</v>
      </c>
      <c r="K21" s="5" t="str">
        <f t="shared" si="4"/>
        <v/>
      </c>
      <c r="L21" s="37"/>
      <c r="M21" s="219">
        <v>0.14583333333333334</v>
      </c>
      <c r="N21" s="220">
        <v>0.10416666666666667</v>
      </c>
      <c r="O21" s="220">
        <v>8.3333333333333329E-2</v>
      </c>
      <c r="P21" s="220">
        <v>8.3333333333333329E-2</v>
      </c>
      <c r="Q21" s="221">
        <v>8.3333333333333329E-2</v>
      </c>
      <c r="R21" s="167">
        <f t="shared" si="5"/>
        <v>0.49999999999999994</v>
      </c>
      <c r="S21" s="222">
        <v>150</v>
      </c>
      <c r="T21" s="223"/>
      <c r="U21" s="169"/>
      <c r="V21" s="224">
        <v>35000</v>
      </c>
      <c r="W21" s="225">
        <v>3000</v>
      </c>
      <c r="X21" s="225">
        <v>3000</v>
      </c>
      <c r="Y21" s="210">
        <v>3000</v>
      </c>
      <c r="Z21" s="237">
        <f t="shared" si="6"/>
        <v>44000</v>
      </c>
      <c r="AA21" s="240"/>
      <c r="AB21" s="169"/>
      <c r="AC21" s="169"/>
    </row>
    <row r="22" spans="1:29" ht="13.5" customHeight="1" x14ac:dyDescent="0.2">
      <c r="A22" s="18"/>
      <c r="B22" s="214">
        <f t="shared" si="7"/>
        <v>44272</v>
      </c>
      <c r="C22" s="215" t="str">
        <f t="shared" si="2"/>
        <v>水</v>
      </c>
      <c r="D22" s="230"/>
      <c r="E22" s="217"/>
      <c r="F22" s="232"/>
      <c r="G22" s="150">
        <f t="shared" si="0"/>
        <v>0</v>
      </c>
      <c r="H22" s="149" t="str">
        <f t="shared" si="1"/>
        <v/>
      </c>
      <c r="I22" s="4">
        <f>SUM($H$6:H22)</f>
        <v>1.7500000000000004</v>
      </c>
      <c r="J22" s="5" t="str">
        <f t="shared" si="3"/>
        <v/>
      </c>
      <c r="K22" s="5" t="str">
        <f t="shared" si="4"/>
        <v/>
      </c>
      <c r="L22" s="36"/>
      <c r="M22" s="233"/>
      <c r="N22" s="234"/>
      <c r="O22" s="234"/>
      <c r="P22" s="234"/>
      <c r="Q22" s="205"/>
      <c r="R22" s="167">
        <f t="shared" si="5"/>
        <v>0</v>
      </c>
      <c r="S22" s="206"/>
      <c r="T22" s="235"/>
      <c r="U22" s="169"/>
      <c r="V22" s="224"/>
      <c r="W22" s="225"/>
      <c r="X22" s="225"/>
      <c r="Y22" s="210"/>
      <c r="Z22" s="237">
        <f t="shared" si="6"/>
        <v>0</v>
      </c>
      <c r="AA22" s="240"/>
      <c r="AB22" s="169"/>
      <c r="AC22" s="169"/>
    </row>
    <row r="23" spans="1:29" ht="13.5" customHeight="1" x14ac:dyDescent="0.2">
      <c r="A23" s="18"/>
      <c r="B23" s="214">
        <f t="shared" si="7"/>
        <v>44273</v>
      </c>
      <c r="C23" s="215" t="str">
        <f t="shared" si="2"/>
        <v>木</v>
      </c>
      <c r="D23" s="216">
        <v>0.20833333333333301</v>
      </c>
      <c r="E23" s="217">
        <v>0.83333333333333337</v>
      </c>
      <c r="F23" s="218">
        <v>4.1666666666666664E-2</v>
      </c>
      <c r="G23" s="148">
        <f t="shared" si="0"/>
        <v>0.5833333333333337</v>
      </c>
      <c r="H23" s="149">
        <f t="shared" si="1"/>
        <v>0.25000000000000039</v>
      </c>
      <c r="I23" s="4">
        <f>SUM($H$6:H23)</f>
        <v>2.0000000000000009</v>
      </c>
      <c r="J23" s="5">
        <f t="shared" si="3"/>
        <v>3.3306690738754696E-16</v>
      </c>
      <c r="K23" s="5" t="str">
        <f t="shared" si="4"/>
        <v/>
      </c>
      <c r="L23" s="36"/>
      <c r="M23" s="219">
        <v>0.25</v>
      </c>
      <c r="N23" s="220">
        <v>8.3333333333333329E-2</v>
      </c>
      <c r="O23" s="220">
        <v>4.1666666666666664E-2</v>
      </c>
      <c r="P23" s="220">
        <v>0.125</v>
      </c>
      <c r="Q23" s="221">
        <v>8.3333333333333329E-2</v>
      </c>
      <c r="R23" s="167">
        <f t="shared" si="5"/>
        <v>0.58333333333333337</v>
      </c>
      <c r="S23" s="222">
        <v>300</v>
      </c>
      <c r="T23" s="223">
        <v>3000</v>
      </c>
      <c r="U23" s="169"/>
      <c r="V23" s="224">
        <v>40000</v>
      </c>
      <c r="W23" s="225">
        <v>3000</v>
      </c>
      <c r="X23" s="225">
        <v>3000</v>
      </c>
      <c r="Y23" s="210">
        <v>5000</v>
      </c>
      <c r="Z23" s="227">
        <f t="shared" si="6"/>
        <v>51000</v>
      </c>
      <c r="AA23" s="240"/>
      <c r="AB23" s="169"/>
      <c r="AC23" s="169"/>
    </row>
    <row r="24" spans="1:29" ht="13.5" customHeight="1" x14ac:dyDescent="0.2">
      <c r="A24" s="18"/>
      <c r="B24" s="214">
        <f t="shared" si="7"/>
        <v>44274</v>
      </c>
      <c r="C24" s="215" t="str">
        <f t="shared" si="2"/>
        <v>金</v>
      </c>
      <c r="D24" s="230">
        <v>0.375</v>
      </c>
      <c r="E24" s="247">
        <v>0.875</v>
      </c>
      <c r="F24" s="232">
        <v>4.1666666666666664E-2</v>
      </c>
      <c r="G24" s="150">
        <f t="shared" si="0"/>
        <v>0.45833333333333331</v>
      </c>
      <c r="H24" s="149">
        <f t="shared" si="1"/>
        <v>0.125</v>
      </c>
      <c r="I24" s="4">
        <f>SUM($H$6:H24)</f>
        <v>2.1250000000000009</v>
      </c>
      <c r="J24" s="5">
        <f t="shared" si="3"/>
        <v>0</v>
      </c>
      <c r="K24" s="5" t="str">
        <f t="shared" si="4"/>
        <v/>
      </c>
      <c r="L24" s="35"/>
      <c r="M24" s="233">
        <v>0.125</v>
      </c>
      <c r="N24" s="234">
        <v>8.3333333333333329E-2</v>
      </c>
      <c r="O24" s="234"/>
      <c r="P24" s="234">
        <v>0.16666666666666666</v>
      </c>
      <c r="Q24" s="205">
        <v>8.3333333333333329E-2</v>
      </c>
      <c r="R24" s="166">
        <f t="shared" si="5"/>
        <v>0.45833333333333331</v>
      </c>
      <c r="S24" s="206">
        <v>150</v>
      </c>
      <c r="T24" s="235">
        <v>2500</v>
      </c>
      <c r="U24" s="169"/>
      <c r="V24" s="224">
        <v>20000</v>
      </c>
      <c r="W24" s="225">
        <v>3000</v>
      </c>
      <c r="X24" s="225">
        <v>7000</v>
      </c>
      <c r="Y24" s="210"/>
      <c r="Z24" s="245">
        <f t="shared" si="6"/>
        <v>30000</v>
      </c>
      <c r="AA24" s="240">
        <v>3000</v>
      </c>
      <c r="AB24" s="169"/>
      <c r="AC24" s="169"/>
    </row>
    <row r="25" spans="1:29" ht="13.5" customHeight="1" x14ac:dyDescent="0.2">
      <c r="A25" s="18"/>
      <c r="B25" s="214">
        <f t="shared" si="7"/>
        <v>44275</v>
      </c>
      <c r="C25" s="215" t="str">
        <f t="shared" si="2"/>
        <v>土</v>
      </c>
      <c r="D25" s="216">
        <v>0.33333333333333331</v>
      </c>
      <c r="E25" s="217">
        <v>0.83333333333333337</v>
      </c>
      <c r="F25" s="218">
        <v>4.1666666666666664E-2</v>
      </c>
      <c r="G25" s="148">
        <f t="shared" si="0"/>
        <v>0.45833333333333331</v>
      </c>
      <c r="H25" s="149">
        <f t="shared" si="1"/>
        <v>0.125</v>
      </c>
      <c r="I25" s="4">
        <f>SUM($H$6:H25)</f>
        <v>2.2500000000000009</v>
      </c>
      <c r="J25" s="5">
        <f t="shared" si="3"/>
        <v>0</v>
      </c>
      <c r="K25" s="5" t="str">
        <f t="shared" si="4"/>
        <v/>
      </c>
      <c r="L25" s="37"/>
      <c r="M25" s="219">
        <v>8.3333333333333329E-2</v>
      </c>
      <c r="N25" s="220">
        <v>4.1666666666666664E-2</v>
      </c>
      <c r="O25" s="220">
        <v>8.3333333333333329E-2</v>
      </c>
      <c r="P25" s="220">
        <v>0.16666666666666666</v>
      </c>
      <c r="Q25" s="221">
        <v>8.3333333333333329E-2</v>
      </c>
      <c r="R25" s="166">
        <f t="shared" si="5"/>
        <v>0.45833333333333331</v>
      </c>
      <c r="S25" s="222">
        <v>100</v>
      </c>
      <c r="T25" s="223">
        <v>3000</v>
      </c>
      <c r="U25" s="169"/>
      <c r="V25" s="224">
        <v>20000</v>
      </c>
      <c r="W25" s="225">
        <v>1500</v>
      </c>
      <c r="X25" s="225">
        <v>3000</v>
      </c>
      <c r="Y25" s="210">
        <v>6000</v>
      </c>
      <c r="Z25" s="237">
        <f t="shared" si="6"/>
        <v>30500</v>
      </c>
      <c r="AA25" s="240">
        <v>2500</v>
      </c>
      <c r="AB25" s="169"/>
      <c r="AC25" s="169"/>
    </row>
    <row r="26" spans="1:29" ht="13.5" customHeight="1" x14ac:dyDescent="0.2">
      <c r="A26" s="18"/>
      <c r="B26" s="228">
        <f t="shared" si="7"/>
        <v>44276</v>
      </c>
      <c r="C26" s="229" t="str">
        <f t="shared" si="2"/>
        <v>日</v>
      </c>
      <c r="D26" s="230">
        <v>0.33333333333333331</v>
      </c>
      <c r="E26" s="217">
        <v>0.83333333333333337</v>
      </c>
      <c r="F26" s="232">
        <v>4.1666666666666664E-2</v>
      </c>
      <c r="G26" s="150">
        <f t="shared" si="0"/>
        <v>0.45833333333333331</v>
      </c>
      <c r="H26" s="151">
        <f t="shared" si="1"/>
        <v>0.125</v>
      </c>
      <c r="I26" s="4">
        <f>SUM($H$6:H26)</f>
        <v>2.3750000000000009</v>
      </c>
      <c r="J26" s="5">
        <f t="shared" si="3"/>
        <v>0</v>
      </c>
      <c r="K26" s="5">
        <f t="shared" si="4"/>
        <v>0.45833333333333331</v>
      </c>
      <c r="L26" s="36"/>
      <c r="M26" s="233">
        <v>0.20833333333333334</v>
      </c>
      <c r="N26" s="234">
        <v>8.3333333333333329E-2</v>
      </c>
      <c r="O26" s="234">
        <v>4.1666666666666664E-2</v>
      </c>
      <c r="P26" s="234">
        <v>8.3333333333333329E-2</v>
      </c>
      <c r="Q26" s="205">
        <v>8.3333333333333329E-2</v>
      </c>
      <c r="R26" s="166">
        <f t="shared" si="5"/>
        <v>0.5</v>
      </c>
      <c r="S26" s="222">
        <v>300</v>
      </c>
      <c r="T26" s="248"/>
      <c r="U26" s="169"/>
      <c r="V26" s="224">
        <v>50000</v>
      </c>
      <c r="W26" s="225">
        <v>4000</v>
      </c>
      <c r="X26" s="225">
        <v>1500</v>
      </c>
      <c r="Y26" s="210"/>
      <c r="Z26" s="227">
        <f t="shared" si="6"/>
        <v>55500</v>
      </c>
      <c r="AA26" s="240"/>
      <c r="AB26" s="169"/>
      <c r="AC26" s="169"/>
    </row>
    <row r="27" spans="1:29" ht="13.5" customHeight="1" x14ac:dyDescent="0.2">
      <c r="A27" s="18"/>
      <c r="B27" s="214">
        <f t="shared" si="7"/>
        <v>44277</v>
      </c>
      <c r="C27" s="215" t="str">
        <f t="shared" si="2"/>
        <v>月</v>
      </c>
      <c r="D27" s="216"/>
      <c r="E27" s="217"/>
      <c r="F27" s="218"/>
      <c r="G27" s="148">
        <f t="shared" si="0"/>
        <v>0</v>
      </c>
      <c r="H27" s="149" t="str">
        <f t="shared" si="1"/>
        <v/>
      </c>
      <c r="I27" s="4">
        <f>SUM($H$6:H27)</f>
        <v>2.3750000000000009</v>
      </c>
      <c r="J27" s="5" t="str">
        <f t="shared" si="3"/>
        <v/>
      </c>
      <c r="K27" s="5" t="str">
        <f t="shared" si="4"/>
        <v/>
      </c>
      <c r="L27" s="36"/>
      <c r="M27" s="249"/>
      <c r="N27" s="250"/>
      <c r="O27" s="250"/>
      <c r="P27" s="250"/>
      <c r="Q27" s="221"/>
      <c r="R27" s="155">
        <f t="shared" si="5"/>
        <v>0</v>
      </c>
      <c r="S27" s="206"/>
      <c r="T27" s="251"/>
      <c r="U27" s="169"/>
      <c r="V27" s="224"/>
      <c r="W27" s="225"/>
      <c r="X27" s="225"/>
      <c r="Y27" s="210"/>
      <c r="Z27" s="245">
        <f t="shared" si="6"/>
        <v>0</v>
      </c>
      <c r="AA27" s="240"/>
      <c r="AB27" s="169"/>
      <c r="AC27" s="169"/>
    </row>
    <row r="28" spans="1:29" ht="13.5" customHeight="1" x14ac:dyDescent="0.2">
      <c r="A28" s="18"/>
      <c r="B28" s="214">
        <f t="shared" si="7"/>
        <v>44278</v>
      </c>
      <c r="C28" s="215" t="str">
        <f t="shared" si="2"/>
        <v>火</v>
      </c>
      <c r="D28" s="242">
        <v>0.125</v>
      </c>
      <c r="E28" s="252">
        <v>0.75</v>
      </c>
      <c r="F28" s="218">
        <v>4.1666666666666664E-2</v>
      </c>
      <c r="G28" s="148">
        <f t="shared" si="0"/>
        <v>0.58333333333333337</v>
      </c>
      <c r="H28" s="147">
        <f t="shared" si="1"/>
        <v>0.25000000000000006</v>
      </c>
      <c r="I28" s="4">
        <f>SUM($H$6:H28)</f>
        <v>2.6250000000000009</v>
      </c>
      <c r="J28" s="5">
        <f t="shared" si="3"/>
        <v>8.333333333333337E-2</v>
      </c>
      <c r="K28" s="5" t="str">
        <f t="shared" si="4"/>
        <v/>
      </c>
      <c r="L28" s="36"/>
      <c r="M28" s="219">
        <v>0.1875</v>
      </c>
      <c r="N28" s="220">
        <v>0.10416666666666667</v>
      </c>
      <c r="O28" s="220">
        <v>8.3333333333333329E-2</v>
      </c>
      <c r="P28" s="220">
        <v>0.125</v>
      </c>
      <c r="Q28" s="221">
        <v>8.3333333333333329E-2</v>
      </c>
      <c r="R28" s="167">
        <f t="shared" si="5"/>
        <v>0.58333333333333337</v>
      </c>
      <c r="S28" s="222">
        <v>240</v>
      </c>
      <c r="T28" s="223"/>
      <c r="U28" s="169"/>
      <c r="V28" s="224">
        <v>45000</v>
      </c>
      <c r="W28" s="225">
        <v>3000</v>
      </c>
      <c r="X28" s="225">
        <v>3000</v>
      </c>
      <c r="Y28" s="210">
        <v>4000</v>
      </c>
      <c r="Z28" s="237">
        <f t="shared" si="6"/>
        <v>55000</v>
      </c>
      <c r="AA28" s="240"/>
      <c r="AB28" s="169"/>
      <c r="AC28" s="169"/>
    </row>
    <row r="29" spans="1:29" ht="13.5" customHeight="1" x14ac:dyDescent="0.2">
      <c r="A29" s="18"/>
      <c r="B29" s="214">
        <f t="shared" si="7"/>
        <v>44279</v>
      </c>
      <c r="C29" s="215" t="str">
        <f t="shared" si="2"/>
        <v>水</v>
      </c>
      <c r="D29" s="230">
        <v>0.16666666666666699</v>
      </c>
      <c r="E29" s="231">
        <v>0.41666666666666669</v>
      </c>
      <c r="F29" s="218">
        <v>4.1666666666666664E-2</v>
      </c>
      <c r="G29" s="148">
        <f t="shared" si="0"/>
        <v>0.20833333333333304</v>
      </c>
      <c r="H29" s="149" t="str">
        <f t="shared" si="1"/>
        <v/>
      </c>
      <c r="I29" s="4">
        <f>SUM($H$6:H29)</f>
        <v>2.6250000000000009</v>
      </c>
      <c r="J29" s="5">
        <f t="shared" si="3"/>
        <v>4.1666666666666352E-2</v>
      </c>
      <c r="K29" s="5" t="str">
        <f t="shared" si="4"/>
        <v/>
      </c>
      <c r="L29" s="36"/>
      <c r="M29" s="233">
        <v>0.125</v>
      </c>
      <c r="N29" s="234">
        <v>4.1666666666666664E-2</v>
      </c>
      <c r="O29" s="234">
        <v>4.1666666666666664E-2</v>
      </c>
      <c r="P29" s="234"/>
      <c r="Q29" s="205">
        <v>0</v>
      </c>
      <c r="R29" s="167">
        <f t="shared" si="5"/>
        <v>0.20833333333333331</v>
      </c>
      <c r="S29" s="206">
        <v>150</v>
      </c>
      <c r="T29" s="235">
        <v>2000</v>
      </c>
      <c r="U29" s="169"/>
      <c r="V29" s="224">
        <v>30000</v>
      </c>
      <c r="W29" s="225">
        <v>3000</v>
      </c>
      <c r="X29" s="225">
        <v>4000</v>
      </c>
      <c r="Y29" s="210">
        <v>4000</v>
      </c>
      <c r="Z29" s="227">
        <f t="shared" si="6"/>
        <v>41000</v>
      </c>
      <c r="AA29" s="240">
        <v>2000</v>
      </c>
      <c r="AB29" s="169"/>
      <c r="AC29" s="169"/>
    </row>
    <row r="30" spans="1:29" ht="13.5" customHeight="1" x14ac:dyDescent="0.2">
      <c r="A30" s="18"/>
      <c r="B30" s="214">
        <f t="shared" si="7"/>
        <v>44280</v>
      </c>
      <c r="C30" s="215" t="str">
        <f t="shared" si="2"/>
        <v>木</v>
      </c>
      <c r="D30" s="216">
        <v>0.20833333333333301</v>
      </c>
      <c r="E30" s="217">
        <v>0.70833333333333337</v>
      </c>
      <c r="F30" s="218">
        <v>4.1666666666666664E-2</v>
      </c>
      <c r="G30" s="148">
        <f t="shared" si="0"/>
        <v>0.45833333333333365</v>
      </c>
      <c r="H30" s="149">
        <f t="shared" si="1"/>
        <v>0.12500000000000033</v>
      </c>
      <c r="I30" s="4">
        <f>SUM($H$6:H30)</f>
        <v>2.7500000000000013</v>
      </c>
      <c r="J30" s="5">
        <f t="shared" si="3"/>
        <v>3.3306690738754696E-16</v>
      </c>
      <c r="K30" s="5" t="str">
        <f t="shared" si="4"/>
        <v/>
      </c>
      <c r="L30" s="36"/>
      <c r="M30" s="219">
        <v>0.16666666666666666</v>
      </c>
      <c r="N30" s="220">
        <v>4.1666666666666664E-2</v>
      </c>
      <c r="O30" s="220">
        <v>8.3333333333333329E-2</v>
      </c>
      <c r="P30" s="220">
        <v>8.3333333333333329E-2</v>
      </c>
      <c r="Q30" s="221">
        <v>8.3333333333333329E-2</v>
      </c>
      <c r="R30" s="167">
        <f t="shared" si="5"/>
        <v>0.45833333333333326</v>
      </c>
      <c r="S30" s="222">
        <v>150</v>
      </c>
      <c r="T30" s="223">
        <v>3000</v>
      </c>
      <c r="U30" s="169"/>
      <c r="V30" s="224">
        <v>40000</v>
      </c>
      <c r="W30" s="225">
        <v>3000</v>
      </c>
      <c r="X30" s="225">
        <v>3000</v>
      </c>
      <c r="Y30" s="210">
        <v>2000</v>
      </c>
      <c r="Z30" s="227">
        <f t="shared" si="6"/>
        <v>48000</v>
      </c>
      <c r="AA30" s="240">
        <v>3000</v>
      </c>
      <c r="AB30" s="169"/>
      <c r="AC30" s="169"/>
    </row>
    <row r="31" spans="1:29" ht="13.5" customHeight="1" x14ac:dyDescent="0.2">
      <c r="A31" s="18"/>
      <c r="B31" s="214">
        <f t="shared" si="7"/>
        <v>44281</v>
      </c>
      <c r="C31" s="215" t="str">
        <f t="shared" si="2"/>
        <v>金</v>
      </c>
      <c r="D31" s="230">
        <v>0.45833333333333331</v>
      </c>
      <c r="E31" s="231">
        <v>1.0833333333333333</v>
      </c>
      <c r="F31" s="218">
        <v>4.1666666666666664E-2</v>
      </c>
      <c r="G31" s="148">
        <f t="shared" si="0"/>
        <v>0.58333333333333337</v>
      </c>
      <c r="H31" s="149">
        <f t="shared" si="1"/>
        <v>0.25000000000000006</v>
      </c>
      <c r="I31" s="4">
        <f>SUM($H$6:H31)</f>
        <v>3.0000000000000013</v>
      </c>
      <c r="J31" s="5">
        <f t="shared" si="3"/>
        <v>0.16666666666666663</v>
      </c>
      <c r="K31" s="5" t="str">
        <f t="shared" si="4"/>
        <v/>
      </c>
      <c r="L31" s="36"/>
      <c r="M31" s="233">
        <v>0.25</v>
      </c>
      <c r="N31" s="234">
        <v>8.3333333333333329E-2</v>
      </c>
      <c r="O31" s="234">
        <v>8.3333333333333329E-2</v>
      </c>
      <c r="P31" s="234">
        <v>8.3333333333333329E-2</v>
      </c>
      <c r="Q31" s="205">
        <v>8.3333333333333329E-2</v>
      </c>
      <c r="R31" s="166">
        <f t="shared" si="5"/>
        <v>0.58333333333333326</v>
      </c>
      <c r="S31" s="222">
        <v>300</v>
      </c>
      <c r="T31" s="235">
        <v>2500</v>
      </c>
      <c r="U31" s="169"/>
      <c r="V31" s="224">
        <v>60000</v>
      </c>
      <c r="W31" s="225">
        <v>3000</v>
      </c>
      <c r="X31" s="225"/>
      <c r="Y31" s="210"/>
      <c r="Z31" s="227">
        <f t="shared" si="6"/>
        <v>63000</v>
      </c>
      <c r="AA31" s="240">
        <v>2500</v>
      </c>
      <c r="AB31" s="169"/>
      <c r="AC31" s="169"/>
    </row>
    <row r="32" spans="1:29" ht="13.5" customHeight="1" x14ac:dyDescent="0.2">
      <c r="A32" s="18"/>
      <c r="B32" s="214">
        <f t="shared" si="7"/>
        <v>44282</v>
      </c>
      <c r="C32" s="215" t="str">
        <f t="shared" si="2"/>
        <v>土</v>
      </c>
      <c r="D32" s="216"/>
      <c r="E32" s="217"/>
      <c r="F32" s="218"/>
      <c r="G32" s="148">
        <f t="shared" si="0"/>
        <v>0</v>
      </c>
      <c r="H32" s="149" t="str">
        <f t="shared" si="1"/>
        <v/>
      </c>
      <c r="I32" s="4">
        <f>SUM($H$6:H32)</f>
        <v>3.0000000000000013</v>
      </c>
      <c r="J32" s="5" t="str">
        <f t="shared" si="3"/>
        <v/>
      </c>
      <c r="K32" s="5" t="str">
        <f t="shared" si="4"/>
        <v/>
      </c>
      <c r="L32" s="35"/>
      <c r="M32" s="219"/>
      <c r="N32" s="220"/>
      <c r="O32" s="220"/>
      <c r="P32" s="220"/>
      <c r="Q32" s="221"/>
      <c r="R32" s="155">
        <f t="shared" si="5"/>
        <v>0</v>
      </c>
      <c r="S32" s="206"/>
      <c r="T32" s="223"/>
      <c r="U32" s="169"/>
      <c r="V32" s="224"/>
      <c r="W32" s="225"/>
      <c r="X32" s="225"/>
      <c r="Y32" s="210"/>
      <c r="Z32" s="245">
        <f t="shared" si="6"/>
        <v>0</v>
      </c>
      <c r="AA32" s="240"/>
      <c r="AB32" s="169"/>
      <c r="AC32" s="169"/>
    </row>
    <row r="33" spans="1:29" ht="13.5" customHeight="1" x14ac:dyDescent="0.2">
      <c r="A33" s="18"/>
      <c r="B33" s="241">
        <f t="shared" si="7"/>
        <v>44283</v>
      </c>
      <c r="C33" s="199" t="str">
        <f t="shared" si="2"/>
        <v>日</v>
      </c>
      <c r="D33" s="242"/>
      <c r="E33" s="252"/>
      <c r="F33" s="202"/>
      <c r="G33" s="146">
        <f t="shared" si="0"/>
        <v>0</v>
      </c>
      <c r="H33" s="149" t="str">
        <f t="shared" si="1"/>
        <v/>
      </c>
      <c r="I33" s="4">
        <f>SUM($H$6:H33)</f>
        <v>3.0000000000000013</v>
      </c>
      <c r="J33" s="5" t="str">
        <f t="shared" si="3"/>
        <v/>
      </c>
      <c r="K33" s="5" t="str">
        <f t="shared" si="4"/>
        <v/>
      </c>
      <c r="L33" s="36"/>
      <c r="M33" s="219"/>
      <c r="N33" s="220"/>
      <c r="O33" s="220"/>
      <c r="P33" s="220"/>
      <c r="Q33" s="221"/>
      <c r="R33" s="166">
        <f t="shared" si="5"/>
        <v>0</v>
      </c>
      <c r="S33" s="222"/>
      <c r="T33" s="244"/>
      <c r="U33" s="169"/>
      <c r="V33" s="224"/>
      <c r="W33" s="225"/>
      <c r="X33" s="225"/>
      <c r="Y33" s="210"/>
      <c r="Z33" s="237">
        <f t="shared" si="6"/>
        <v>0</v>
      </c>
      <c r="AA33" s="240"/>
      <c r="AB33" s="169"/>
      <c r="AC33" s="169"/>
    </row>
    <row r="34" spans="1:29" ht="13.5" customHeight="1" thickBot="1" x14ac:dyDescent="0.25">
      <c r="A34" s="18"/>
      <c r="B34" s="214">
        <f t="shared" si="7"/>
        <v>44284</v>
      </c>
      <c r="C34" s="215" t="str">
        <f t="shared" si="2"/>
        <v>月</v>
      </c>
      <c r="D34" s="216">
        <v>0.33333333333333331</v>
      </c>
      <c r="E34" s="217">
        <v>0.79166666666666663</v>
      </c>
      <c r="F34" s="218">
        <v>4.1666666666666664E-2</v>
      </c>
      <c r="G34" s="148">
        <f t="shared" si="0"/>
        <v>0.41666666666666663</v>
      </c>
      <c r="H34" s="149">
        <f t="shared" si="1"/>
        <v>8.3333333333333315E-2</v>
      </c>
      <c r="I34" s="4">
        <f>SUM($H$6:H34)</f>
        <v>3.0833333333333348</v>
      </c>
      <c r="J34" s="5">
        <f t="shared" si="3"/>
        <v>0</v>
      </c>
      <c r="K34" s="5" t="str">
        <f t="shared" si="4"/>
        <v/>
      </c>
      <c r="L34" s="38"/>
      <c r="M34" s="233">
        <v>0.20833333333333334</v>
      </c>
      <c r="N34" s="234">
        <v>0.10416666666666667</v>
      </c>
      <c r="O34" s="234">
        <v>0.10416666666666667</v>
      </c>
      <c r="P34" s="234"/>
      <c r="Q34" s="205"/>
      <c r="R34" s="166">
        <f t="shared" si="5"/>
        <v>0.41666666666666669</v>
      </c>
      <c r="S34" s="222"/>
      <c r="T34" s="248"/>
      <c r="U34" s="169"/>
      <c r="V34" s="224">
        <v>40000</v>
      </c>
      <c r="W34" s="225">
        <v>4000</v>
      </c>
      <c r="X34" s="225"/>
      <c r="Y34" s="210"/>
      <c r="Z34" s="227">
        <f t="shared" si="6"/>
        <v>44000</v>
      </c>
      <c r="AA34" s="240"/>
      <c r="AB34" s="169"/>
      <c r="AC34" s="169"/>
    </row>
    <row r="35" spans="1:29" ht="13.5" customHeight="1" thickTop="1" x14ac:dyDescent="0.2">
      <c r="A35" s="18"/>
      <c r="B35" s="214">
        <f t="shared" si="7"/>
        <v>44285</v>
      </c>
      <c r="C35" s="215" t="str">
        <f t="shared" si="2"/>
        <v>火</v>
      </c>
      <c r="D35" s="216">
        <v>0.29166666666666669</v>
      </c>
      <c r="E35" s="217">
        <v>0.70833333333333337</v>
      </c>
      <c r="F35" s="218">
        <v>4.1666666666666664E-2</v>
      </c>
      <c r="G35" s="148">
        <f t="shared" si="0"/>
        <v>0.375</v>
      </c>
      <c r="H35" s="149">
        <f t="shared" si="1"/>
        <v>4.1666666666666685E-2</v>
      </c>
      <c r="I35" s="4">
        <f>SUM($H$6:H35)</f>
        <v>3.1250000000000013</v>
      </c>
      <c r="J35" s="5">
        <f t="shared" si="3"/>
        <v>0</v>
      </c>
      <c r="K35" s="24" t="str">
        <f t="shared" si="4"/>
        <v/>
      </c>
      <c r="L35" s="360" t="s">
        <v>17</v>
      </c>
      <c r="M35" s="219">
        <v>0.20833333333333334</v>
      </c>
      <c r="N35" s="220">
        <v>8.3333333333333329E-2</v>
      </c>
      <c r="O35" s="220">
        <v>8.3333333333333329E-2</v>
      </c>
      <c r="P35" s="220"/>
      <c r="Q35" s="221"/>
      <c r="R35" s="155">
        <f t="shared" si="5"/>
        <v>0.375</v>
      </c>
      <c r="S35" s="206">
        <v>200</v>
      </c>
      <c r="T35" s="244">
        <v>3000</v>
      </c>
      <c r="U35" s="169"/>
      <c r="V35" s="224">
        <v>50000</v>
      </c>
      <c r="W35" s="225">
        <v>2000</v>
      </c>
      <c r="X35" s="225">
        <v>2000</v>
      </c>
      <c r="Y35" s="210"/>
      <c r="Z35" s="245">
        <f t="shared" si="6"/>
        <v>54000</v>
      </c>
      <c r="AA35" s="240">
        <v>3000</v>
      </c>
      <c r="AB35" s="169"/>
      <c r="AC35" s="169"/>
    </row>
    <row r="36" spans="1:29" ht="13.5" customHeight="1" thickBot="1" x14ac:dyDescent="0.25">
      <c r="A36" s="18"/>
      <c r="B36" s="253">
        <f t="shared" si="7"/>
        <v>44286</v>
      </c>
      <c r="C36" s="254" t="str">
        <f t="shared" si="2"/>
        <v>水</v>
      </c>
      <c r="D36" s="255">
        <v>0.29166666666666669</v>
      </c>
      <c r="E36" s="256">
        <v>0.75</v>
      </c>
      <c r="F36" s="257">
        <v>4.1666666666666664E-2</v>
      </c>
      <c r="G36" s="152">
        <f t="shared" si="0"/>
        <v>0.41666666666666663</v>
      </c>
      <c r="H36" s="153">
        <f t="shared" si="1"/>
        <v>8.3333333333333315E-2</v>
      </c>
      <c r="I36" s="13">
        <f>SUM($H$6:H36)</f>
        <v>3.2083333333333348</v>
      </c>
      <c r="J36" s="27">
        <f t="shared" si="3"/>
        <v>0</v>
      </c>
      <c r="K36" s="25" t="str">
        <f t="shared" si="4"/>
        <v/>
      </c>
      <c r="L36" s="361"/>
      <c r="M36" s="258">
        <v>0.16666666666666666</v>
      </c>
      <c r="N36" s="259">
        <v>8.3333333333333329E-2</v>
      </c>
      <c r="O36" s="259">
        <v>8.3333333333333329E-2</v>
      </c>
      <c r="P36" s="259">
        <v>8.3333333333333329E-2</v>
      </c>
      <c r="Q36" s="260"/>
      <c r="R36" s="168">
        <f t="shared" si="5"/>
        <v>0.41666666666666663</v>
      </c>
      <c r="S36" s="261">
        <v>200</v>
      </c>
      <c r="T36" s="262">
        <v>2000</v>
      </c>
      <c r="U36" s="169"/>
      <c r="V36" s="263">
        <v>40000</v>
      </c>
      <c r="W36" s="264">
        <v>3000</v>
      </c>
      <c r="X36" s="265">
        <v>3000</v>
      </c>
      <c r="Y36" s="266"/>
      <c r="Z36" s="267">
        <f t="shared" si="6"/>
        <v>46000</v>
      </c>
      <c r="AA36" s="268"/>
      <c r="AB36" s="169"/>
      <c r="AC36" s="169"/>
    </row>
    <row r="37" spans="1:29" ht="13.5" customHeight="1" thickTop="1" thickBot="1" x14ac:dyDescent="0.25">
      <c r="A37" s="18"/>
      <c r="B37" s="375" t="s">
        <v>18</v>
      </c>
      <c r="C37" s="376"/>
      <c r="D37" s="377" t="s">
        <v>12</v>
      </c>
      <c r="E37" s="378"/>
      <c r="F37" s="269">
        <f>SUM(F6:F36)</f>
        <v>0.99999999999999956</v>
      </c>
      <c r="G37" s="270">
        <f>SUM(G6:G36)</f>
        <v>10.37361111111111</v>
      </c>
      <c r="H37" s="271">
        <f>SUM(H6:H36)</f>
        <v>3.2083333333333348</v>
      </c>
      <c r="I37" s="3">
        <f>I36</f>
        <v>3.2083333333333348</v>
      </c>
      <c r="J37" s="28">
        <f>SUM(J6:J36)</f>
        <v>0.75000000000000067</v>
      </c>
      <c r="K37" s="26">
        <f>SUM(K6:K36)</f>
        <v>1.0416666666666667</v>
      </c>
      <c r="L37" s="32">
        <f>H37</f>
        <v>3.2083333333333348</v>
      </c>
      <c r="M37" s="154">
        <f>SUM(M6:M36)</f>
        <v>4.4777777777777779</v>
      </c>
      <c r="N37" s="154">
        <f>SUM(N6:N36)</f>
        <v>1.6875</v>
      </c>
      <c r="O37" s="154">
        <f>SUM(O6:O36)</f>
        <v>1.4166666666666665</v>
      </c>
      <c r="P37" s="154">
        <f>SUM(P6:P36)</f>
        <v>1.6249999999999998</v>
      </c>
      <c r="Q37" s="154">
        <f>SUM(Q6:Q36)</f>
        <v>1.2083333333333333</v>
      </c>
      <c r="R37" s="155">
        <f>M37+N37+O37+P37+Q37</f>
        <v>10.415277777777778</v>
      </c>
      <c r="S37" s="156">
        <f>SUM(S6:S36)</f>
        <v>4620</v>
      </c>
      <c r="T37" s="157">
        <f>SUM(T6:T12)</f>
        <v>11500</v>
      </c>
      <c r="U37" s="192"/>
      <c r="V37" s="162">
        <f>SUM(V6:V36)</f>
        <v>935000</v>
      </c>
      <c r="W37" s="162">
        <f>SUM(W6:W36)</f>
        <v>80000</v>
      </c>
      <c r="X37" s="162">
        <f t="shared" ref="X37:Z37" si="8">SUM(X6:X36)</f>
        <v>52000</v>
      </c>
      <c r="Y37" s="162">
        <f>SUM(Y6:Y36)</f>
        <v>31500</v>
      </c>
      <c r="Z37" s="163">
        <f t="shared" si="8"/>
        <v>1098500</v>
      </c>
      <c r="AA37" s="164">
        <f>SUM(AA6:AA36)</f>
        <v>26500</v>
      </c>
      <c r="AB37" s="169"/>
      <c r="AC37" s="169"/>
    </row>
    <row r="38" spans="1:29" ht="13.5" customHeight="1" thickBot="1" x14ac:dyDescent="0.25">
      <c r="A38" s="18"/>
      <c r="B38" s="272"/>
      <c r="C38" s="272"/>
      <c r="D38" s="368" t="s">
        <v>13</v>
      </c>
      <c r="E38" s="369"/>
      <c r="F38" s="273" t="s">
        <v>14</v>
      </c>
      <c r="G38" s="274">
        <v>1500</v>
      </c>
      <c r="H38" s="275" t="s">
        <v>16</v>
      </c>
      <c r="I38" s="276">
        <v>1.25</v>
      </c>
      <c r="J38" s="277">
        <v>0.25</v>
      </c>
      <c r="K38" s="278">
        <v>1.25</v>
      </c>
      <c r="L38" s="279">
        <v>2.5</v>
      </c>
      <c r="M38" s="280">
        <v>1500</v>
      </c>
      <c r="N38" s="281">
        <v>1500</v>
      </c>
      <c r="O38" s="281">
        <v>1500</v>
      </c>
      <c r="P38" s="281">
        <v>1500</v>
      </c>
      <c r="Q38" s="282">
        <v>1500</v>
      </c>
      <c r="R38" s="283" t="s">
        <v>29</v>
      </c>
      <c r="S38" s="284">
        <v>100.2</v>
      </c>
      <c r="T38" s="285">
        <v>5.4</v>
      </c>
      <c r="U38" s="192"/>
      <c r="V38" s="370" t="s">
        <v>47</v>
      </c>
      <c r="W38" s="371"/>
      <c r="X38" s="381" t="s">
        <v>48</v>
      </c>
      <c r="Y38" s="382"/>
      <c r="Z38" s="382"/>
      <c r="AA38" s="383"/>
      <c r="AB38" s="169"/>
      <c r="AC38" s="169"/>
    </row>
    <row r="39" spans="1:29" ht="13.5" customHeight="1" thickTop="1" thickBot="1" x14ac:dyDescent="0.25">
      <c r="A39" s="18"/>
      <c r="B39" s="372" t="s">
        <v>11</v>
      </c>
      <c r="C39" s="372"/>
      <c r="D39" s="373">
        <f>G39+I39+J39+K39+L39</f>
        <v>577825</v>
      </c>
      <c r="E39" s="374"/>
      <c r="F39" s="286"/>
      <c r="G39" s="287">
        <f>G38*(G37*24)</f>
        <v>373449.99999999994</v>
      </c>
      <c r="H39" s="288"/>
      <c r="I39" s="289">
        <f>G38*1.25*I37*24</f>
        <v>144375.00000000006</v>
      </c>
      <c r="J39" s="290">
        <f>(G38*0.25)*J37*24</f>
        <v>6750.0000000000055</v>
      </c>
      <c r="K39" s="291">
        <f>(G38*1.25)*K37*24</f>
        <v>46875.000000000007</v>
      </c>
      <c r="L39" s="292">
        <f>(G38*0.25)*(L37-L38)*24</f>
        <v>6375.0000000000136</v>
      </c>
      <c r="M39" s="158">
        <f>M37*24*M38</f>
        <v>161200</v>
      </c>
      <c r="N39" s="158">
        <f>N37*24*N38</f>
        <v>60750</v>
      </c>
      <c r="O39" s="158">
        <f>O37*24*O38</f>
        <v>51000</v>
      </c>
      <c r="P39" s="158">
        <f>P37*24*P38</f>
        <v>58499.999999999993</v>
      </c>
      <c r="Q39" s="159">
        <f>Q37*24*Q38</f>
        <v>43500</v>
      </c>
      <c r="R39" s="160">
        <f>M39+N39+O39+P39+Q39</f>
        <v>374950</v>
      </c>
      <c r="S39" s="161">
        <f>S37/T38*S38</f>
        <v>85726.666666666672</v>
      </c>
      <c r="T39" s="160">
        <f>T37</f>
        <v>11500</v>
      </c>
      <c r="U39" s="293"/>
      <c r="V39" s="294"/>
      <c r="W39" s="294"/>
      <c r="X39" s="295"/>
      <c r="Y39" s="295"/>
      <c r="Z39" s="296"/>
      <c r="AA39" s="296"/>
      <c r="AB39" s="169"/>
      <c r="AC39" s="169"/>
    </row>
    <row r="40" spans="1:29" ht="13.5" thickTop="1" x14ac:dyDescent="0.2">
      <c r="B40" s="181"/>
      <c r="C40" s="181"/>
      <c r="D40" s="181"/>
      <c r="E40" s="367" t="s">
        <v>77</v>
      </c>
      <c r="F40" s="367"/>
      <c r="G40" s="367"/>
      <c r="H40" s="367"/>
      <c r="I40" s="367"/>
      <c r="J40" s="367"/>
      <c r="K40" s="367"/>
      <c r="L40" s="298" t="s">
        <v>50</v>
      </c>
      <c r="M40" s="299" t="s">
        <v>52</v>
      </c>
      <c r="N40" s="300"/>
      <c r="O40" s="300"/>
      <c r="P40" s="300"/>
      <c r="Q40" s="300"/>
      <c r="R40" s="300"/>
      <c r="S40" s="297" t="s">
        <v>59</v>
      </c>
      <c r="T40" s="297"/>
      <c r="U40" s="169"/>
      <c r="V40" s="169"/>
      <c r="W40" s="169"/>
      <c r="X40" s="169"/>
      <c r="Y40" s="169"/>
      <c r="Z40" s="169"/>
      <c r="AA40" s="169"/>
      <c r="AB40" s="169"/>
      <c r="AC40" s="169"/>
    </row>
    <row r="41" spans="1:29" x14ac:dyDescent="0.2">
      <c r="B41" s="301" t="s">
        <v>40</v>
      </c>
      <c r="C41" s="301"/>
      <c r="D41" s="301"/>
      <c r="E41" s="301"/>
      <c r="F41" s="302"/>
      <c r="G41" s="302"/>
      <c r="H41" s="302"/>
      <c r="I41" s="302"/>
      <c r="J41" s="302"/>
      <c r="K41" s="297"/>
      <c r="L41" s="303" t="s">
        <v>53</v>
      </c>
      <c r="M41" s="303"/>
      <c r="N41" s="303"/>
      <c r="O41" s="303"/>
      <c r="P41" s="303"/>
      <c r="Q41" s="303"/>
      <c r="R41" s="303"/>
      <c r="S41" s="297" t="s">
        <v>60</v>
      </c>
      <c r="T41" s="297"/>
      <c r="U41" s="169"/>
      <c r="V41" s="169"/>
      <c r="W41" s="169"/>
      <c r="X41" s="169"/>
      <c r="Y41" s="169"/>
      <c r="Z41" s="169"/>
      <c r="AA41" s="169"/>
      <c r="AB41" s="169"/>
      <c r="AC41" s="169"/>
    </row>
    <row r="42" spans="1:29" x14ac:dyDescent="0.2">
      <c r="B42" s="301" t="s">
        <v>39</v>
      </c>
      <c r="C42" s="301"/>
      <c r="D42" s="301"/>
      <c r="E42" s="301"/>
      <c r="F42" s="302"/>
      <c r="G42" s="302"/>
      <c r="H42" s="302"/>
      <c r="I42" s="302"/>
      <c r="J42" s="302"/>
      <c r="K42" s="297"/>
      <c r="L42" s="297"/>
      <c r="M42" s="297"/>
      <c r="N42" s="302" t="s">
        <v>64</v>
      </c>
      <c r="O42" s="302"/>
      <c r="P42" s="302"/>
      <c r="Q42" s="302"/>
      <c r="R42" s="302"/>
      <c r="S42" s="304" t="s">
        <v>44</v>
      </c>
      <c r="T42" s="297"/>
      <c r="U42" s="169"/>
      <c r="V42" s="169"/>
      <c r="W42" s="169"/>
      <c r="X42" s="169"/>
      <c r="Y42" s="305"/>
      <c r="Z42" s="169"/>
      <c r="AA42" s="169"/>
      <c r="AB42" s="169"/>
      <c r="AC42" s="169"/>
    </row>
    <row r="43" spans="1:29" x14ac:dyDescent="0.2">
      <c r="B43" s="306" t="s">
        <v>37</v>
      </c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11" t="s">
        <v>65</v>
      </c>
      <c r="O43" s="312"/>
      <c r="P43" s="312"/>
      <c r="Q43" s="312"/>
      <c r="R43" s="312"/>
      <c r="S43" s="305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</row>
    <row r="44" spans="1:29" x14ac:dyDescent="0.2">
      <c r="B44" s="307" t="s">
        <v>32</v>
      </c>
      <c r="C44" s="305" t="s">
        <v>41</v>
      </c>
      <c r="D44" s="307"/>
      <c r="E44" s="307"/>
      <c r="F44" s="307"/>
      <c r="G44" s="307"/>
      <c r="H44" s="308"/>
      <c r="I44" s="308"/>
      <c r="J44" s="308"/>
      <c r="K44" s="308"/>
      <c r="L44" s="308"/>
      <c r="M44" s="308"/>
      <c r="N44" s="169"/>
      <c r="O44" s="169"/>
      <c r="P44" s="169"/>
      <c r="Q44" s="169"/>
      <c r="R44" s="169"/>
      <c r="S44" s="169"/>
      <c r="T44" s="169"/>
      <c r="U44" s="169"/>
      <c r="V44" s="169"/>
      <c r="W44" s="309"/>
      <c r="X44" s="308"/>
      <c r="Y44" s="308"/>
      <c r="Z44" s="308"/>
      <c r="AA44" s="308"/>
      <c r="AB44" s="169"/>
      <c r="AC44" s="169"/>
    </row>
    <row r="45" spans="1:29" x14ac:dyDescent="0.2">
      <c r="B45" s="310" t="s">
        <v>36</v>
      </c>
      <c r="C45" s="311" t="s">
        <v>35</v>
      </c>
      <c r="D45" s="312"/>
      <c r="E45" s="312"/>
      <c r="F45" s="312"/>
      <c r="G45" s="307"/>
      <c r="H45" s="312" t="s">
        <v>38</v>
      </c>
      <c r="I45" s="312"/>
      <c r="J45" s="312"/>
      <c r="K45" s="312"/>
      <c r="L45" s="312"/>
      <c r="M45" s="312"/>
      <c r="N45" s="312"/>
      <c r="O45" s="312"/>
      <c r="P45" s="312"/>
      <c r="Q45" s="312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</row>
    <row r="46" spans="1:29" x14ac:dyDescent="0.2">
      <c r="B46" s="313" t="s">
        <v>63</v>
      </c>
      <c r="C46" s="379" t="s">
        <v>62</v>
      </c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169"/>
      <c r="AC46" s="169"/>
    </row>
    <row r="47" spans="1:29" x14ac:dyDescent="0.2">
      <c r="B47" s="307"/>
      <c r="C47" s="343" t="s">
        <v>61</v>
      </c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169"/>
      <c r="AC47" s="169"/>
    </row>
    <row r="48" spans="1:29" x14ac:dyDescent="0.2"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</row>
    <row r="49" spans="2:29" x14ac:dyDescent="0.2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</row>
  </sheetData>
  <sheetProtection selectLockedCells="1"/>
  <mergeCells count="34">
    <mergeCell ref="B39:C39"/>
    <mergeCell ref="D39:E39"/>
    <mergeCell ref="B37:C37"/>
    <mergeCell ref="D37:E37"/>
    <mergeCell ref="C46:AA46"/>
    <mergeCell ref="X38:AA38"/>
    <mergeCell ref="C47:AA47"/>
    <mergeCell ref="I1:R1"/>
    <mergeCell ref="D3:F3"/>
    <mergeCell ref="M3:Q3"/>
    <mergeCell ref="S3:T3"/>
    <mergeCell ref="V3:Y3"/>
    <mergeCell ref="H2:J2"/>
    <mergeCell ref="Z4:Z5"/>
    <mergeCell ref="AA4:AA5"/>
    <mergeCell ref="L35:L36"/>
    <mergeCell ref="K4:K5"/>
    <mergeCell ref="L4:L5"/>
    <mergeCell ref="M4:R4"/>
    <mergeCell ref="E40:K40"/>
    <mergeCell ref="D38:E38"/>
    <mergeCell ref="V38:W38"/>
    <mergeCell ref="Y4:Y5"/>
    <mergeCell ref="D4:E4"/>
    <mergeCell ref="F4:F5"/>
    <mergeCell ref="G4:G5"/>
    <mergeCell ref="H4:H5"/>
    <mergeCell ref="I4:I5"/>
    <mergeCell ref="S4:S5"/>
    <mergeCell ref="V4:V5"/>
    <mergeCell ref="W4:W5"/>
    <mergeCell ref="T4:T5"/>
    <mergeCell ref="J4:J5"/>
    <mergeCell ref="X4:X5"/>
  </mergeCells>
  <phoneticPr fontId="7"/>
  <dataValidations count="1">
    <dataValidation type="time" allowBlank="1" showInputMessage="1" showErrorMessage="1" errorTitle="Invalid Entry" error="Please enter time in military time format between 0:00 and 23:59 (1:00, 8:00, 13:00, 20:00, etc.)." sqref="F14:F15 F7:F12 D27:F27 D20:F20 D13:F13 D6:F6 H6:H36">
      <formula1>0</formula1>
      <formula2>0.999305555555556</formula2>
    </dataValidation>
  </dataValidations>
  <pageMargins left="3.937007874015748E-2" right="3.937007874015748E-2" top="0.55118110236220474" bottom="0.35433070866141736" header="0.31496062992125984" footer="0.11811023622047245"/>
  <pageSetup paperSize="9" scale="82" fitToWidth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zoomScale="120" zoomScaleNormal="120" workbookViewId="0">
      <selection activeCell="G38" sqref="G38"/>
    </sheetView>
  </sheetViews>
  <sheetFormatPr defaultRowHeight="12.75" x14ac:dyDescent="0.2"/>
  <cols>
    <col min="1" max="1" width="5.140625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7.28515625" customWidth="1"/>
  </cols>
  <sheetData>
    <row r="1" spans="1:28" ht="17.25" customHeight="1" x14ac:dyDescent="0.2">
      <c r="I1" s="434" t="s">
        <v>42</v>
      </c>
      <c r="J1" s="434"/>
      <c r="K1" s="434"/>
      <c r="L1" s="434"/>
      <c r="M1" s="434"/>
      <c r="N1" s="434"/>
      <c r="O1" s="434"/>
      <c r="P1" s="434"/>
      <c r="Q1" s="434"/>
      <c r="R1" s="434"/>
      <c r="Y1" s="129"/>
      <c r="AA1" s="128"/>
    </row>
    <row r="2" spans="1:28" ht="16.5" customHeight="1" thickBot="1" x14ac:dyDescent="0.25">
      <c r="B2" s="136" t="s">
        <v>0</v>
      </c>
      <c r="C2" s="17"/>
      <c r="D2" s="130"/>
      <c r="E2" s="130"/>
      <c r="F2" s="29"/>
      <c r="G2" s="29"/>
      <c r="H2" s="435" t="s">
        <v>51</v>
      </c>
      <c r="I2" s="435"/>
      <c r="J2" s="435"/>
      <c r="K2" s="29"/>
      <c r="L2" s="30"/>
      <c r="M2" s="100"/>
      <c r="N2" s="101"/>
      <c r="O2" s="100"/>
      <c r="P2" s="100"/>
      <c r="Q2" s="100"/>
      <c r="R2" s="2"/>
      <c r="S2" s="100"/>
      <c r="T2" s="100"/>
      <c r="V2" s="104"/>
      <c r="W2" s="104"/>
      <c r="X2" s="104"/>
      <c r="Y2" s="104"/>
      <c r="AA2" s="104"/>
    </row>
    <row r="3" spans="1:28" ht="12" customHeight="1" thickTop="1" thickBot="1" x14ac:dyDescent="0.25">
      <c r="B3" s="16"/>
      <c r="C3" s="106"/>
      <c r="D3" s="436" t="s">
        <v>43</v>
      </c>
      <c r="E3" s="437"/>
      <c r="F3" s="438"/>
      <c r="G3" s="131"/>
      <c r="H3" s="93"/>
      <c r="I3" s="29"/>
      <c r="J3" s="29"/>
      <c r="K3" s="29"/>
      <c r="L3" s="99"/>
      <c r="M3" s="431" t="s">
        <v>43</v>
      </c>
      <c r="N3" s="439"/>
      <c r="O3" s="439"/>
      <c r="P3" s="439"/>
      <c r="Q3" s="440"/>
      <c r="R3" s="102"/>
      <c r="S3" s="431" t="s">
        <v>43</v>
      </c>
      <c r="T3" s="440"/>
      <c r="U3" s="103"/>
      <c r="V3" s="431" t="s">
        <v>43</v>
      </c>
      <c r="W3" s="432"/>
      <c r="X3" s="432"/>
      <c r="Y3" s="433"/>
      <c r="Z3" s="137" t="s">
        <v>57</v>
      </c>
      <c r="AA3" s="105" t="s">
        <v>43</v>
      </c>
    </row>
    <row r="4" spans="1:28" ht="24" customHeight="1" thickTop="1" thickBot="1" x14ac:dyDescent="0.25">
      <c r="A4" s="18"/>
      <c r="B4" s="97" t="s">
        <v>8</v>
      </c>
      <c r="C4" s="98" t="s">
        <v>58</v>
      </c>
      <c r="D4" s="423"/>
      <c r="E4" s="424"/>
      <c r="F4" s="425" t="s">
        <v>10</v>
      </c>
      <c r="G4" s="427" t="s">
        <v>45</v>
      </c>
      <c r="H4" s="410" t="s">
        <v>31</v>
      </c>
      <c r="I4" s="429" t="s">
        <v>19</v>
      </c>
      <c r="J4" s="410" t="s">
        <v>33</v>
      </c>
      <c r="K4" s="410" t="s">
        <v>34</v>
      </c>
      <c r="L4" s="412" t="s">
        <v>71</v>
      </c>
      <c r="M4" s="414" t="s">
        <v>28</v>
      </c>
      <c r="N4" s="415"/>
      <c r="O4" s="415"/>
      <c r="P4" s="415"/>
      <c r="Q4" s="415"/>
      <c r="R4" s="416"/>
      <c r="S4" s="417" t="s">
        <v>49</v>
      </c>
      <c r="T4" s="419" t="s">
        <v>1</v>
      </c>
      <c r="U4" s="33"/>
      <c r="V4" s="421" t="s">
        <v>23</v>
      </c>
      <c r="W4" s="400" t="s">
        <v>26</v>
      </c>
      <c r="X4" s="402" t="s">
        <v>25</v>
      </c>
      <c r="Y4" s="404" t="s">
        <v>30</v>
      </c>
      <c r="Z4" s="406" t="s">
        <v>27</v>
      </c>
      <c r="AA4" s="408" t="s">
        <v>24</v>
      </c>
    </row>
    <row r="5" spans="1:28" ht="21" customHeight="1" thickTop="1" thickBot="1" x14ac:dyDescent="0.25">
      <c r="A5" s="18"/>
      <c r="B5" s="42" t="s">
        <v>7</v>
      </c>
      <c r="C5" s="43" t="s">
        <v>6</v>
      </c>
      <c r="D5" s="44" t="s">
        <v>2</v>
      </c>
      <c r="E5" s="45" t="s">
        <v>3</v>
      </c>
      <c r="F5" s="426"/>
      <c r="G5" s="428"/>
      <c r="H5" s="411"/>
      <c r="I5" s="430"/>
      <c r="J5" s="411"/>
      <c r="K5" s="411"/>
      <c r="L5" s="413"/>
      <c r="M5" s="316" t="s">
        <v>4</v>
      </c>
      <c r="N5" s="317" t="s">
        <v>21</v>
      </c>
      <c r="O5" s="317" t="s">
        <v>20</v>
      </c>
      <c r="P5" s="318" t="s">
        <v>22</v>
      </c>
      <c r="Q5" s="319" t="s">
        <v>66</v>
      </c>
      <c r="R5" s="107" t="s">
        <v>5</v>
      </c>
      <c r="S5" s="418"/>
      <c r="T5" s="420"/>
      <c r="V5" s="422"/>
      <c r="W5" s="401"/>
      <c r="X5" s="403"/>
      <c r="Y5" s="405"/>
      <c r="Z5" s="407"/>
      <c r="AA5" s="409"/>
    </row>
    <row r="6" spans="1:28" ht="15.75" customHeight="1" x14ac:dyDescent="0.2">
      <c r="A6" s="18"/>
      <c r="B6" s="46">
        <f>DATE(B4,C4,1)</f>
        <v>44287</v>
      </c>
      <c r="C6" s="47" t="str">
        <f>TEXT(B6,"aaa")</f>
        <v>木</v>
      </c>
      <c r="D6" s="39"/>
      <c r="E6" s="40"/>
      <c r="F6" s="15"/>
      <c r="G6" s="146">
        <f t="shared" ref="G6:G36" si="0">(E6-D6)-F6</f>
        <v>0</v>
      </c>
      <c r="H6" s="147" t="str">
        <f>IF(ISBLANK(D6),"",IF(E6-D6-F6&gt;1/3,E6-D6-F6-1/3,""))</f>
        <v/>
      </c>
      <c r="I6" s="7">
        <f>SUM($H$6:H6)</f>
        <v>0</v>
      </c>
      <c r="J6" s="31" t="str">
        <f>IF(D6="","","5:0"-MIN("5:00",D6)+MIN("29:00",E6)-MIN(MAX("22:00",D6),E6))</f>
        <v/>
      </c>
      <c r="K6" s="31" t="str">
        <f>IF(AND(WEEKDAY(B6)=1,D6&amp;E6&amp;D6&lt;&gt;""),E6-D6-F6,"")</f>
        <v/>
      </c>
      <c r="L6" s="35"/>
      <c r="M6" s="58"/>
      <c r="N6" s="59"/>
      <c r="O6" s="59"/>
      <c r="P6" s="59"/>
      <c r="Q6" s="60"/>
      <c r="R6" s="165">
        <f>M6+N6+O6+P6+Q6</f>
        <v>0</v>
      </c>
      <c r="S6" s="61"/>
      <c r="T6" s="62"/>
      <c r="V6" s="82"/>
      <c r="W6" s="83"/>
      <c r="X6" s="86"/>
      <c r="Y6" s="84"/>
      <c r="Z6" s="320">
        <f>V6+W6+Y6+X6</f>
        <v>0</v>
      </c>
      <c r="AA6" s="84"/>
      <c r="AB6" s="34"/>
    </row>
    <row r="7" spans="1:28" ht="15.75" customHeight="1" x14ac:dyDescent="0.2">
      <c r="A7" s="18"/>
      <c r="B7" s="48">
        <f>B6+1</f>
        <v>44288</v>
      </c>
      <c r="C7" s="49" t="str">
        <f t="shared" ref="C7:C36" si="1">TEXT(B7,"aaa")</f>
        <v>金</v>
      </c>
      <c r="D7" s="22"/>
      <c r="E7" s="20"/>
      <c r="F7" s="10"/>
      <c r="G7" s="148">
        <f t="shared" si="0"/>
        <v>0</v>
      </c>
      <c r="H7" s="149" t="str">
        <f t="shared" ref="H7:H36" si="2">IF(ISBLANK(D7),"",IF(E7-D7-F7&gt;1/3,E7-D7-F7-1/3,""))</f>
        <v/>
      </c>
      <c r="I7" s="4">
        <f>SUM($H$6:H7)</f>
        <v>0</v>
      </c>
      <c r="J7" s="5" t="str">
        <f t="shared" ref="J7:J36" si="3">IF(D7="","","5:0"-MIN("5:00",D7)+MIN("29:00",E7)-MIN(MAX("22:00",D7),E7))</f>
        <v/>
      </c>
      <c r="K7" s="5" t="str">
        <f t="shared" ref="K7:K36" si="4">IF(AND(WEEKDAY(B7)=1,D7&amp;E7&amp;D7&lt;&gt;""),E7-D7-F7,"")</f>
        <v/>
      </c>
      <c r="L7" s="36"/>
      <c r="M7" s="63"/>
      <c r="N7" s="64"/>
      <c r="O7" s="64"/>
      <c r="P7" s="64"/>
      <c r="Q7" s="65"/>
      <c r="R7" s="166">
        <f t="shared" ref="R7:R36" si="5">M7+N7+O7+P7+Q7</f>
        <v>0</v>
      </c>
      <c r="S7" s="66"/>
      <c r="T7" s="67"/>
      <c r="V7" s="85"/>
      <c r="W7" s="86"/>
      <c r="X7" s="86"/>
      <c r="Y7" s="84"/>
      <c r="Z7" s="245">
        <f t="shared" ref="Z7:Z36" si="6">V7+W7+Y7+X7</f>
        <v>0</v>
      </c>
      <c r="AA7" s="87"/>
    </row>
    <row r="8" spans="1:28" ht="15.75" customHeight="1" x14ac:dyDescent="0.2">
      <c r="A8" s="18"/>
      <c r="B8" s="50">
        <f t="shared" ref="B8:B36" si="7">B7+1</f>
        <v>44289</v>
      </c>
      <c r="C8" s="51" t="str">
        <f t="shared" si="1"/>
        <v>土</v>
      </c>
      <c r="D8" s="21"/>
      <c r="E8" s="19"/>
      <c r="F8" s="9"/>
      <c r="G8" s="150">
        <f t="shared" si="0"/>
        <v>0</v>
      </c>
      <c r="H8" s="151" t="str">
        <f t="shared" si="2"/>
        <v/>
      </c>
      <c r="I8" s="6">
        <f>SUM($H$6:H8)</f>
        <v>0</v>
      </c>
      <c r="J8" s="5" t="str">
        <f t="shared" si="3"/>
        <v/>
      </c>
      <c r="K8" s="5" t="str">
        <f t="shared" si="4"/>
        <v/>
      </c>
      <c r="L8" s="36"/>
      <c r="M8" s="68"/>
      <c r="N8" s="69"/>
      <c r="O8" s="69"/>
      <c r="P8" s="69"/>
      <c r="Q8" s="60"/>
      <c r="R8" s="155">
        <f t="shared" si="5"/>
        <v>0</v>
      </c>
      <c r="S8" s="61"/>
      <c r="T8" s="70"/>
      <c r="V8" s="85"/>
      <c r="W8" s="86"/>
      <c r="X8" s="86"/>
      <c r="Y8" s="84"/>
      <c r="Z8" s="237">
        <f t="shared" si="6"/>
        <v>0</v>
      </c>
      <c r="AA8" s="87"/>
    </row>
    <row r="9" spans="1:28" ht="15.75" customHeight="1" x14ac:dyDescent="0.2">
      <c r="A9" s="18"/>
      <c r="B9" s="48">
        <f t="shared" si="7"/>
        <v>44290</v>
      </c>
      <c r="C9" s="49" t="str">
        <f t="shared" si="1"/>
        <v>日</v>
      </c>
      <c r="D9" s="22"/>
      <c r="E9" s="20"/>
      <c r="F9" s="10"/>
      <c r="G9" s="148">
        <f t="shared" si="0"/>
        <v>0</v>
      </c>
      <c r="H9" s="149" t="str">
        <f t="shared" si="2"/>
        <v/>
      </c>
      <c r="I9" s="8">
        <f>SUM($H$6:H9)</f>
        <v>0</v>
      </c>
      <c r="J9" s="5" t="str">
        <f t="shared" si="3"/>
        <v/>
      </c>
      <c r="K9" s="5" t="str">
        <f t="shared" si="4"/>
        <v/>
      </c>
      <c r="L9" s="36"/>
      <c r="M9" s="63"/>
      <c r="N9" s="64"/>
      <c r="O9" s="64"/>
      <c r="P9" s="64"/>
      <c r="Q9" s="65"/>
      <c r="R9" s="167">
        <f t="shared" si="5"/>
        <v>0</v>
      </c>
      <c r="S9" s="66"/>
      <c r="T9" s="67"/>
      <c r="V9" s="85"/>
      <c r="W9" s="86"/>
      <c r="X9" s="86"/>
      <c r="Y9" s="84"/>
      <c r="Z9" s="237">
        <f t="shared" si="6"/>
        <v>0</v>
      </c>
      <c r="AA9" s="87"/>
    </row>
    <row r="10" spans="1:28" ht="15.75" customHeight="1" x14ac:dyDescent="0.2">
      <c r="A10" s="18"/>
      <c r="B10" s="48">
        <f t="shared" si="7"/>
        <v>44291</v>
      </c>
      <c r="C10" s="49" t="str">
        <f t="shared" si="1"/>
        <v>月</v>
      </c>
      <c r="D10" s="22"/>
      <c r="E10" s="20"/>
      <c r="F10" s="15"/>
      <c r="G10" s="146">
        <f t="shared" si="0"/>
        <v>0</v>
      </c>
      <c r="H10" s="147" t="str">
        <f t="shared" si="2"/>
        <v/>
      </c>
      <c r="I10" s="7">
        <f>SUM($H$6:H10)</f>
        <v>0</v>
      </c>
      <c r="J10" s="5" t="str">
        <f t="shared" si="3"/>
        <v/>
      </c>
      <c r="K10" s="5" t="str">
        <f t="shared" si="4"/>
        <v/>
      </c>
      <c r="L10" s="36"/>
      <c r="M10" s="68"/>
      <c r="N10" s="69"/>
      <c r="O10" s="69"/>
      <c r="P10" s="69"/>
      <c r="Q10" s="60"/>
      <c r="R10" s="167">
        <f t="shared" si="5"/>
        <v>0</v>
      </c>
      <c r="S10" s="61"/>
      <c r="T10" s="70"/>
      <c r="V10" s="85"/>
      <c r="W10" s="86"/>
      <c r="X10" s="86"/>
      <c r="Y10" s="84"/>
      <c r="Z10" s="237">
        <f t="shared" si="6"/>
        <v>0</v>
      </c>
      <c r="AA10" s="87"/>
    </row>
    <row r="11" spans="1:28" ht="15.75" customHeight="1" x14ac:dyDescent="0.2">
      <c r="A11" s="18"/>
      <c r="B11" s="48">
        <f t="shared" si="7"/>
        <v>44292</v>
      </c>
      <c r="C11" s="49" t="str">
        <f t="shared" si="1"/>
        <v>火</v>
      </c>
      <c r="D11" s="22"/>
      <c r="E11" s="20"/>
      <c r="F11" s="10"/>
      <c r="G11" s="148">
        <f t="shared" si="0"/>
        <v>0</v>
      </c>
      <c r="H11" s="149" t="str">
        <f>IF(ISBLANK(D11),"",IF(E11-D11-F11&gt;1/3,E11-D11-F11-1/3,""))</f>
        <v/>
      </c>
      <c r="I11" s="4">
        <f>SUM($H$6:H11)</f>
        <v>0</v>
      </c>
      <c r="J11" s="5" t="str">
        <f t="shared" si="3"/>
        <v/>
      </c>
      <c r="K11" s="5" t="str">
        <f t="shared" si="4"/>
        <v/>
      </c>
      <c r="L11" s="36"/>
      <c r="M11" s="63"/>
      <c r="N11" s="64"/>
      <c r="O11" s="64"/>
      <c r="P11" s="64"/>
      <c r="Q11" s="65"/>
      <c r="R11" s="167">
        <f t="shared" si="5"/>
        <v>0</v>
      </c>
      <c r="S11" s="71"/>
      <c r="T11" s="67"/>
      <c r="V11" s="85"/>
      <c r="W11" s="86"/>
      <c r="X11" s="86"/>
      <c r="Y11" s="84"/>
      <c r="Z11" s="237">
        <f t="shared" si="6"/>
        <v>0</v>
      </c>
      <c r="AA11" s="87"/>
    </row>
    <row r="12" spans="1:28" ht="15.75" customHeight="1" x14ac:dyDescent="0.2">
      <c r="A12" s="18"/>
      <c r="B12" s="52">
        <f t="shared" si="7"/>
        <v>44293</v>
      </c>
      <c r="C12" s="47" t="str">
        <f t="shared" si="1"/>
        <v>水</v>
      </c>
      <c r="D12" s="22"/>
      <c r="E12" s="20"/>
      <c r="F12" s="10"/>
      <c r="G12" s="148">
        <f t="shared" si="0"/>
        <v>0</v>
      </c>
      <c r="H12" s="149" t="str">
        <f t="shared" si="2"/>
        <v/>
      </c>
      <c r="I12" s="4">
        <f>SUM($H$6:H12)</f>
        <v>0</v>
      </c>
      <c r="J12" s="5" t="str">
        <f t="shared" si="3"/>
        <v/>
      </c>
      <c r="K12" s="5" t="str">
        <f t="shared" si="4"/>
        <v/>
      </c>
      <c r="L12" s="36"/>
      <c r="M12" s="63"/>
      <c r="N12" s="64"/>
      <c r="O12" s="64"/>
      <c r="P12" s="64"/>
      <c r="Q12" s="65"/>
      <c r="R12" s="167">
        <f t="shared" si="5"/>
        <v>0</v>
      </c>
      <c r="S12" s="66"/>
      <c r="T12" s="72"/>
      <c r="V12" s="85"/>
      <c r="W12" s="86"/>
      <c r="X12" s="86"/>
      <c r="Y12" s="84"/>
      <c r="Z12" s="237">
        <f t="shared" si="6"/>
        <v>0</v>
      </c>
      <c r="AA12" s="87"/>
    </row>
    <row r="13" spans="1:28" ht="15.75" customHeight="1" x14ac:dyDescent="0.2">
      <c r="A13" s="18"/>
      <c r="B13" s="50">
        <f t="shared" si="7"/>
        <v>44294</v>
      </c>
      <c r="C13" s="51" t="str">
        <f t="shared" si="1"/>
        <v>木</v>
      </c>
      <c r="D13" s="22"/>
      <c r="E13" s="20"/>
      <c r="F13" s="15"/>
      <c r="G13" s="146">
        <f t="shared" si="0"/>
        <v>0</v>
      </c>
      <c r="H13" s="149" t="str">
        <f t="shared" si="2"/>
        <v/>
      </c>
      <c r="I13" s="4">
        <f>SUM($H$6:H13)</f>
        <v>0</v>
      </c>
      <c r="J13" s="5" t="str">
        <f t="shared" si="3"/>
        <v/>
      </c>
      <c r="K13" s="5" t="str">
        <f t="shared" si="4"/>
        <v/>
      </c>
      <c r="L13" s="36"/>
      <c r="M13" s="58"/>
      <c r="N13" s="59"/>
      <c r="O13" s="59"/>
      <c r="P13" s="59"/>
      <c r="Q13" s="60"/>
      <c r="R13" s="167">
        <f t="shared" si="5"/>
        <v>0</v>
      </c>
      <c r="S13" s="61"/>
      <c r="T13" s="62"/>
      <c r="V13" s="85"/>
      <c r="W13" s="86"/>
      <c r="X13" s="86"/>
      <c r="Y13" s="84"/>
      <c r="Z13" s="237">
        <f t="shared" si="6"/>
        <v>0</v>
      </c>
      <c r="AA13" s="87"/>
    </row>
    <row r="14" spans="1:28" ht="15.75" customHeight="1" x14ac:dyDescent="0.2">
      <c r="A14" s="18"/>
      <c r="B14" s="48">
        <f t="shared" si="7"/>
        <v>44295</v>
      </c>
      <c r="C14" s="49" t="str">
        <f t="shared" si="1"/>
        <v>金</v>
      </c>
      <c r="D14" s="22"/>
      <c r="E14" s="20"/>
      <c r="F14" s="10"/>
      <c r="G14" s="148">
        <f t="shared" si="0"/>
        <v>0</v>
      </c>
      <c r="H14" s="149" t="str">
        <f t="shared" si="2"/>
        <v/>
      </c>
      <c r="I14" s="4">
        <f>SUM($H$6:H14)</f>
        <v>0</v>
      </c>
      <c r="J14" s="5" t="str">
        <f t="shared" si="3"/>
        <v/>
      </c>
      <c r="K14" s="5" t="str">
        <f t="shared" si="4"/>
        <v/>
      </c>
      <c r="L14" s="36"/>
      <c r="M14" s="63"/>
      <c r="N14" s="64"/>
      <c r="O14" s="64"/>
      <c r="P14" s="64"/>
      <c r="Q14" s="65"/>
      <c r="R14" s="166">
        <f t="shared" si="5"/>
        <v>0</v>
      </c>
      <c r="S14" s="66"/>
      <c r="T14" s="67"/>
      <c r="V14" s="85"/>
      <c r="W14" s="86"/>
      <c r="X14" s="86"/>
      <c r="Y14" s="84"/>
      <c r="Z14" s="237">
        <f t="shared" si="6"/>
        <v>0</v>
      </c>
      <c r="AA14" s="87"/>
    </row>
    <row r="15" spans="1:28" ht="15.75" customHeight="1" x14ac:dyDescent="0.2">
      <c r="A15" s="18"/>
      <c r="B15" s="50">
        <f t="shared" si="7"/>
        <v>44296</v>
      </c>
      <c r="C15" s="51" t="str">
        <f t="shared" si="1"/>
        <v>土</v>
      </c>
      <c r="D15" s="22"/>
      <c r="E15" s="20"/>
      <c r="F15" s="10"/>
      <c r="G15" s="148">
        <f t="shared" si="0"/>
        <v>0</v>
      </c>
      <c r="H15" s="149" t="str">
        <f t="shared" si="2"/>
        <v/>
      </c>
      <c r="I15" s="4">
        <f>SUM($H$6:H15)</f>
        <v>0</v>
      </c>
      <c r="J15" s="5" t="str">
        <f t="shared" si="3"/>
        <v/>
      </c>
      <c r="K15" s="5" t="str">
        <f t="shared" si="4"/>
        <v/>
      </c>
      <c r="L15" s="36"/>
      <c r="M15" s="68"/>
      <c r="N15" s="69"/>
      <c r="O15" s="69"/>
      <c r="P15" s="69"/>
      <c r="Q15" s="60"/>
      <c r="R15" s="155">
        <f t="shared" si="5"/>
        <v>0</v>
      </c>
      <c r="S15" s="61"/>
      <c r="T15" s="70"/>
      <c r="V15" s="85"/>
      <c r="W15" s="86"/>
      <c r="X15" s="86"/>
      <c r="Y15" s="84"/>
      <c r="Z15" s="237">
        <f t="shared" si="6"/>
        <v>0</v>
      </c>
      <c r="AA15" s="87"/>
    </row>
    <row r="16" spans="1:28" ht="15.75" customHeight="1" x14ac:dyDescent="0.2">
      <c r="A16" s="18"/>
      <c r="B16" s="48">
        <f t="shared" si="7"/>
        <v>44297</v>
      </c>
      <c r="C16" s="49" t="str">
        <f t="shared" si="1"/>
        <v>日</v>
      </c>
      <c r="D16" s="22"/>
      <c r="E16" s="20"/>
      <c r="F16" s="10"/>
      <c r="G16" s="148">
        <f t="shared" si="0"/>
        <v>0</v>
      </c>
      <c r="H16" s="149" t="str">
        <f t="shared" si="2"/>
        <v/>
      </c>
      <c r="I16" s="4">
        <f>SUM($H$6:H16)</f>
        <v>0</v>
      </c>
      <c r="J16" s="5" t="str">
        <f t="shared" si="3"/>
        <v/>
      </c>
      <c r="K16" s="5" t="str">
        <f t="shared" si="4"/>
        <v/>
      </c>
      <c r="L16" s="37"/>
      <c r="M16" s="63"/>
      <c r="N16" s="64"/>
      <c r="O16" s="64"/>
      <c r="P16" s="64"/>
      <c r="Q16" s="65"/>
      <c r="R16" s="166">
        <f t="shared" si="5"/>
        <v>0</v>
      </c>
      <c r="S16" s="66"/>
      <c r="T16" s="67"/>
      <c r="V16" s="85"/>
      <c r="W16" s="86"/>
      <c r="X16" s="86"/>
      <c r="Y16" s="84"/>
      <c r="Z16" s="227">
        <f t="shared" si="6"/>
        <v>0</v>
      </c>
      <c r="AA16" s="87"/>
    </row>
    <row r="17" spans="1:27" ht="15.75" customHeight="1" x14ac:dyDescent="0.2">
      <c r="A17" s="18"/>
      <c r="B17" s="52">
        <f t="shared" si="7"/>
        <v>44298</v>
      </c>
      <c r="C17" s="47" t="str">
        <f t="shared" si="1"/>
        <v>月</v>
      </c>
      <c r="D17" s="22"/>
      <c r="E17" s="20"/>
      <c r="F17" s="10"/>
      <c r="G17" s="148">
        <f t="shared" si="0"/>
        <v>0</v>
      </c>
      <c r="H17" s="149" t="str">
        <f t="shared" si="2"/>
        <v/>
      </c>
      <c r="I17" s="4">
        <f>SUM($H$6:H17)</f>
        <v>0</v>
      </c>
      <c r="J17" s="5" t="str">
        <f t="shared" si="3"/>
        <v/>
      </c>
      <c r="K17" s="5" t="str">
        <f t="shared" si="4"/>
        <v/>
      </c>
      <c r="L17" s="36"/>
      <c r="M17" s="68"/>
      <c r="N17" s="69"/>
      <c r="O17" s="69"/>
      <c r="P17" s="69"/>
      <c r="Q17" s="60"/>
      <c r="R17" s="166">
        <f t="shared" si="5"/>
        <v>0</v>
      </c>
      <c r="S17" s="61"/>
      <c r="T17" s="70"/>
      <c r="V17" s="85"/>
      <c r="W17" s="86"/>
      <c r="X17" s="86"/>
      <c r="Y17" s="84"/>
      <c r="Z17" s="245">
        <f t="shared" si="6"/>
        <v>0</v>
      </c>
      <c r="AA17" s="87"/>
    </row>
    <row r="18" spans="1:27" ht="15.75" customHeight="1" x14ac:dyDescent="0.2">
      <c r="A18" s="18"/>
      <c r="B18" s="50">
        <f t="shared" si="7"/>
        <v>44299</v>
      </c>
      <c r="C18" s="51" t="str">
        <f t="shared" si="1"/>
        <v>火</v>
      </c>
      <c r="D18" s="22"/>
      <c r="E18" s="20"/>
      <c r="F18" s="10"/>
      <c r="G18" s="148">
        <f t="shared" si="0"/>
        <v>0</v>
      </c>
      <c r="H18" s="149" t="str">
        <f t="shared" si="2"/>
        <v/>
      </c>
      <c r="I18" s="4">
        <f>SUM($H$6:H18)</f>
        <v>0</v>
      </c>
      <c r="J18" s="5" t="str">
        <f t="shared" si="3"/>
        <v/>
      </c>
      <c r="K18" s="5" t="str">
        <f t="shared" si="4"/>
        <v/>
      </c>
      <c r="L18" s="37"/>
      <c r="M18" s="63"/>
      <c r="N18" s="64"/>
      <c r="O18" s="64"/>
      <c r="P18" s="64"/>
      <c r="Q18" s="65"/>
      <c r="R18" s="166">
        <f t="shared" si="5"/>
        <v>0</v>
      </c>
      <c r="S18" s="66"/>
      <c r="T18" s="67"/>
      <c r="V18" s="85"/>
      <c r="W18" s="86"/>
      <c r="X18" s="86"/>
      <c r="Y18" s="84"/>
      <c r="Z18" s="227">
        <f t="shared" si="6"/>
        <v>0</v>
      </c>
      <c r="AA18" s="87"/>
    </row>
    <row r="19" spans="1:27" ht="15.75" customHeight="1" x14ac:dyDescent="0.2">
      <c r="A19" s="18"/>
      <c r="B19" s="48">
        <f t="shared" si="7"/>
        <v>44300</v>
      </c>
      <c r="C19" s="49" t="str">
        <f t="shared" si="1"/>
        <v>水</v>
      </c>
      <c r="D19" s="22"/>
      <c r="E19" s="20"/>
      <c r="F19" s="10"/>
      <c r="G19" s="148">
        <f t="shared" si="0"/>
        <v>0</v>
      </c>
      <c r="H19" s="149" t="str">
        <f t="shared" si="2"/>
        <v/>
      </c>
      <c r="I19" s="4">
        <f>SUM($H$6:H19)</f>
        <v>0</v>
      </c>
      <c r="J19" s="5" t="str">
        <f t="shared" si="3"/>
        <v/>
      </c>
      <c r="K19" s="5" t="str">
        <f t="shared" si="4"/>
        <v/>
      </c>
      <c r="L19" s="36"/>
      <c r="M19" s="63"/>
      <c r="N19" s="64"/>
      <c r="O19" s="64"/>
      <c r="P19" s="64"/>
      <c r="Q19" s="65"/>
      <c r="R19" s="166">
        <f t="shared" si="5"/>
        <v>0</v>
      </c>
      <c r="S19" s="66"/>
      <c r="T19" s="72"/>
      <c r="V19" s="85"/>
      <c r="W19" s="86"/>
      <c r="X19" s="86"/>
      <c r="Y19" s="84"/>
      <c r="Z19" s="245">
        <f t="shared" si="6"/>
        <v>0</v>
      </c>
      <c r="AA19" s="87"/>
    </row>
    <row r="20" spans="1:27" ht="15.75" customHeight="1" x14ac:dyDescent="0.2">
      <c r="A20" s="18"/>
      <c r="B20" s="48">
        <f t="shared" si="7"/>
        <v>44301</v>
      </c>
      <c r="C20" s="49" t="str">
        <f t="shared" si="1"/>
        <v>木</v>
      </c>
      <c r="D20" s="22"/>
      <c r="E20" s="20"/>
      <c r="F20" s="9"/>
      <c r="G20" s="150">
        <f t="shared" si="0"/>
        <v>0</v>
      </c>
      <c r="H20" s="149" t="str">
        <f t="shared" si="2"/>
        <v/>
      </c>
      <c r="I20" s="4">
        <f>SUM($H$6:H20)</f>
        <v>0</v>
      </c>
      <c r="J20" s="5" t="str">
        <f t="shared" si="3"/>
        <v/>
      </c>
      <c r="K20" s="5" t="str">
        <f t="shared" si="4"/>
        <v/>
      </c>
      <c r="L20" s="36"/>
      <c r="M20" s="58"/>
      <c r="N20" s="59"/>
      <c r="O20" s="59"/>
      <c r="P20" s="59"/>
      <c r="Q20" s="60"/>
      <c r="R20" s="167">
        <f t="shared" si="5"/>
        <v>0</v>
      </c>
      <c r="S20" s="61"/>
      <c r="T20" s="62"/>
      <c r="V20" s="85"/>
      <c r="W20" s="86"/>
      <c r="X20" s="86"/>
      <c r="Y20" s="84"/>
      <c r="Z20" s="237">
        <f t="shared" si="6"/>
        <v>0</v>
      </c>
      <c r="AA20" s="87"/>
    </row>
    <row r="21" spans="1:27" ht="15.75" customHeight="1" x14ac:dyDescent="0.2">
      <c r="A21" s="18"/>
      <c r="B21" s="48">
        <f t="shared" si="7"/>
        <v>44302</v>
      </c>
      <c r="C21" s="49" t="str">
        <f t="shared" si="1"/>
        <v>金</v>
      </c>
      <c r="D21" s="22"/>
      <c r="E21" s="20"/>
      <c r="F21" s="10"/>
      <c r="G21" s="148">
        <f t="shared" si="0"/>
        <v>0</v>
      </c>
      <c r="H21" s="149" t="str">
        <f t="shared" si="2"/>
        <v/>
      </c>
      <c r="I21" s="4">
        <f>SUM($H$6:H21)</f>
        <v>0</v>
      </c>
      <c r="J21" s="5" t="str">
        <f t="shared" si="3"/>
        <v/>
      </c>
      <c r="K21" s="5" t="str">
        <f t="shared" si="4"/>
        <v/>
      </c>
      <c r="L21" s="37"/>
      <c r="M21" s="63"/>
      <c r="N21" s="64"/>
      <c r="O21" s="64"/>
      <c r="P21" s="64"/>
      <c r="Q21" s="65"/>
      <c r="R21" s="167">
        <f t="shared" si="5"/>
        <v>0</v>
      </c>
      <c r="S21" s="66"/>
      <c r="T21" s="67"/>
      <c r="V21" s="85"/>
      <c r="W21" s="86"/>
      <c r="X21" s="86"/>
      <c r="Y21" s="84"/>
      <c r="Z21" s="237">
        <f t="shared" si="6"/>
        <v>0</v>
      </c>
      <c r="AA21" s="87"/>
    </row>
    <row r="22" spans="1:27" ht="15.75" customHeight="1" x14ac:dyDescent="0.2">
      <c r="A22" s="18"/>
      <c r="B22" s="48">
        <f t="shared" si="7"/>
        <v>44303</v>
      </c>
      <c r="C22" s="49" t="str">
        <f t="shared" si="1"/>
        <v>土</v>
      </c>
      <c r="D22" s="22"/>
      <c r="E22" s="20"/>
      <c r="F22" s="9"/>
      <c r="G22" s="150">
        <f t="shared" si="0"/>
        <v>0</v>
      </c>
      <c r="H22" s="149" t="str">
        <f t="shared" si="2"/>
        <v/>
      </c>
      <c r="I22" s="4">
        <f>SUM($H$6:H22)</f>
        <v>0</v>
      </c>
      <c r="J22" s="5" t="str">
        <f t="shared" si="3"/>
        <v/>
      </c>
      <c r="K22" s="5" t="str">
        <f t="shared" si="4"/>
        <v/>
      </c>
      <c r="L22" s="36"/>
      <c r="M22" s="68"/>
      <c r="N22" s="69"/>
      <c r="O22" s="69"/>
      <c r="P22" s="69"/>
      <c r="Q22" s="60"/>
      <c r="R22" s="167">
        <f t="shared" si="5"/>
        <v>0</v>
      </c>
      <c r="S22" s="61"/>
      <c r="T22" s="70"/>
      <c r="V22" s="85"/>
      <c r="W22" s="86"/>
      <c r="X22" s="86"/>
      <c r="Y22" s="84"/>
      <c r="Z22" s="237">
        <f t="shared" si="6"/>
        <v>0</v>
      </c>
      <c r="AA22" s="87"/>
    </row>
    <row r="23" spans="1:27" ht="15.75" customHeight="1" x14ac:dyDescent="0.2">
      <c r="A23" s="18"/>
      <c r="B23" s="48">
        <f t="shared" si="7"/>
        <v>44304</v>
      </c>
      <c r="C23" s="49" t="str">
        <f t="shared" si="1"/>
        <v>日</v>
      </c>
      <c r="D23" s="22"/>
      <c r="E23" s="20"/>
      <c r="F23" s="10"/>
      <c r="G23" s="148">
        <f t="shared" si="0"/>
        <v>0</v>
      </c>
      <c r="H23" s="149" t="str">
        <f t="shared" si="2"/>
        <v/>
      </c>
      <c r="I23" s="4">
        <f>SUM($H$6:H23)</f>
        <v>0</v>
      </c>
      <c r="J23" s="5" t="str">
        <f t="shared" si="3"/>
        <v/>
      </c>
      <c r="K23" s="5" t="str">
        <f t="shared" si="4"/>
        <v/>
      </c>
      <c r="L23" s="36"/>
      <c r="M23" s="63"/>
      <c r="N23" s="64"/>
      <c r="O23" s="64"/>
      <c r="P23" s="64"/>
      <c r="Q23" s="65"/>
      <c r="R23" s="167">
        <f t="shared" si="5"/>
        <v>0</v>
      </c>
      <c r="S23" s="66"/>
      <c r="T23" s="67"/>
      <c r="V23" s="85"/>
      <c r="W23" s="86"/>
      <c r="X23" s="86"/>
      <c r="Y23" s="84"/>
      <c r="Z23" s="227">
        <f t="shared" si="6"/>
        <v>0</v>
      </c>
      <c r="AA23" s="87"/>
    </row>
    <row r="24" spans="1:27" ht="15.75" customHeight="1" x14ac:dyDescent="0.2">
      <c r="A24" s="18"/>
      <c r="B24" s="48">
        <f t="shared" si="7"/>
        <v>44305</v>
      </c>
      <c r="C24" s="49" t="str">
        <f t="shared" si="1"/>
        <v>月</v>
      </c>
      <c r="D24" s="22"/>
      <c r="E24" s="20"/>
      <c r="F24" s="9"/>
      <c r="G24" s="150">
        <f t="shared" si="0"/>
        <v>0</v>
      </c>
      <c r="H24" s="149" t="str">
        <f t="shared" si="2"/>
        <v/>
      </c>
      <c r="I24" s="4">
        <f>SUM($H$6:H24)</f>
        <v>0</v>
      </c>
      <c r="J24" s="5" t="str">
        <f t="shared" si="3"/>
        <v/>
      </c>
      <c r="K24" s="5" t="str">
        <f t="shared" si="4"/>
        <v/>
      </c>
      <c r="L24" s="35"/>
      <c r="M24" s="68"/>
      <c r="N24" s="69"/>
      <c r="O24" s="69"/>
      <c r="P24" s="69"/>
      <c r="Q24" s="60"/>
      <c r="R24" s="166">
        <f t="shared" si="5"/>
        <v>0</v>
      </c>
      <c r="S24" s="61"/>
      <c r="T24" s="70"/>
      <c r="V24" s="85"/>
      <c r="W24" s="86"/>
      <c r="X24" s="86"/>
      <c r="Y24" s="84"/>
      <c r="Z24" s="245">
        <f t="shared" si="6"/>
        <v>0</v>
      </c>
      <c r="AA24" s="87"/>
    </row>
    <row r="25" spans="1:27" ht="15.75" customHeight="1" x14ac:dyDescent="0.2">
      <c r="A25" s="18"/>
      <c r="B25" s="48">
        <f t="shared" si="7"/>
        <v>44306</v>
      </c>
      <c r="C25" s="49" t="str">
        <f t="shared" si="1"/>
        <v>火</v>
      </c>
      <c r="D25" s="22"/>
      <c r="E25" s="20"/>
      <c r="F25" s="10"/>
      <c r="G25" s="148">
        <f t="shared" si="0"/>
        <v>0</v>
      </c>
      <c r="H25" s="149" t="str">
        <f t="shared" si="2"/>
        <v/>
      </c>
      <c r="I25" s="4">
        <f>SUM($H$6:H25)</f>
        <v>0</v>
      </c>
      <c r="J25" s="5" t="str">
        <f t="shared" si="3"/>
        <v/>
      </c>
      <c r="K25" s="5" t="str">
        <f t="shared" si="4"/>
        <v/>
      </c>
      <c r="L25" s="37"/>
      <c r="M25" s="63"/>
      <c r="N25" s="64"/>
      <c r="O25" s="64"/>
      <c r="P25" s="64"/>
      <c r="Q25" s="65"/>
      <c r="R25" s="166">
        <f t="shared" si="5"/>
        <v>0</v>
      </c>
      <c r="S25" s="66"/>
      <c r="T25" s="67"/>
      <c r="V25" s="85"/>
      <c r="W25" s="86"/>
      <c r="X25" s="86"/>
      <c r="Y25" s="84"/>
      <c r="Z25" s="237">
        <f t="shared" si="6"/>
        <v>0</v>
      </c>
      <c r="AA25" s="87"/>
    </row>
    <row r="26" spans="1:27" ht="15.75" customHeight="1" x14ac:dyDescent="0.2">
      <c r="A26" s="18"/>
      <c r="B26" s="50">
        <f t="shared" si="7"/>
        <v>44307</v>
      </c>
      <c r="C26" s="51" t="str">
        <f t="shared" si="1"/>
        <v>水</v>
      </c>
      <c r="D26" s="22"/>
      <c r="E26" s="20"/>
      <c r="F26" s="9"/>
      <c r="G26" s="150">
        <f t="shared" si="0"/>
        <v>0</v>
      </c>
      <c r="H26" s="151" t="str">
        <f t="shared" si="2"/>
        <v/>
      </c>
      <c r="I26" s="4">
        <f>SUM($H$6:H26)</f>
        <v>0</v>
      </c>
      <c r="J26" s="5" t="str">
        <f t="shared" si="3"/>
        <v/>
      </c>
      <c r="K26" s="5" t="str">
        <f t="shared" si="4"/>
        <v/>
      </c>
      <c r="L26" s="36"/>
      <c r="M26" s="68"/>
      <c r="N26" s="69"/>
      <c r="O26" s="69"/>
      <c r="P26" s="69"/>
      <c r="Q26" s="60"/>
      <c r="R26" s="166">
        <f t="shared" si="5"/>
        <v>0</v>
      </c>
      <c r="S26" s="66"/>
      <c r="T26" s="73"/>
      <c r="V26" s="85"/>
      <c r="W26" s="86"/>
      <c r="X26" s="86"/>
      <c r="Y26" s="84"/>
      <c r="Z26" s="227">
        <f t="shared" si="6"/>
        <v>0</v>
      </c>
      <c r="AA26" s="87"/>
    </row>
    <row r="27" spans="1:27" ht="15.75" customHeight="1" x14ac:dyDescent="0.2">
      <c r="A27" s="18"/>
      <c r="B27" s="48">
        <f t="shared" si="7"/>
        <v>44308</v>
      </c>
      <c r="C27" s="49" t="str">
        <f t="shared" si="1"/>
        <v>木</v>
      </c>
      <c r="D27" s="22"/>
      <c r="E27" s="20"/>
      <c r="F27" s="10"/>
      <c r="G27" s="148">
        <f t="shared" si="0"/>
        <v>0</v>
      </c>
      <c r="H27" s="149" t="str">
        <f t="shared" si="2"/>
        <v/>
      </c>
      <c r="I27" s="4">
        <f>SUM($H$6:H27)</f>
        <v>0</v>
      </c>
      <c r="J27" s="5" t="str">
        <f t="shared" si="3"/>
        <v/>
      </c>
      <c r="K27" s="5" t="str">
        <f t="shared" si="4"/>
        <v/>
      </c>
      <c r="L27" s="36"/>
      <c r="M27" s="74"/>
      <c r="N27" s="75"/>
      <c r="O27" s="75"/>
      <c r="P27" s="75"/>
      <c r="Q27" s="65"/>
      <c r="R27" s="155">
        <f t="shared" si="5"/>
        <v>0</v>
      </c>
      <c r="S27" s="61"/>
      <c r="T27" s="76"/>
      <c r="V27" s="85"/>
      <c r="W27" s="86"/>
      <c r="X27" s="86"/>
      <c r="Y27" s="84"/>
      <c r="Z27" s="245">
        <f t="shared" si="6"/>
        <v>0</v>
      </c>
      <c r="AA27" s="87"/>
    </row>
    <row r="28" spans="1:27" ht="15.75" customHeight="1" x14ac:dyDescent="0.2">
      <c r="A28" s="18"/>
      <c r="B28" s="48">
        <f t="shared" si="7"/>
        <v>44309</v>
      </c>
      <c r="C28" s="49" t="str">
        <f t="shared" si="1"/>
        <v>金</v>
      </c>
      <c r="D28" s="22"/>
      <c r="E28" s="20"/>
      <c r="F28" s="10"/>
      <c r="G28" s="148">
        <f t="shared" si="0"/>
        <v>0</v>
      </c>
      <c r="H28" s="147" t="str">
        <f t="shared" si="2"/>
        <v/>
      </c>
      <c r="I28" s="4">
        <f>SUM($H$6:H28)</f>
        <v>0</v>
      </c>
      <c r="J28" s="5" t="str">
        <f t="shared" si="3"/>
        <v/>
      </c>
      <c r="K28" s="5" t="str">
        <f t="shared" si="4"/>
        <v/>
      </c>
      <c r="L28" s="36"/>
      <c r="M28" s="63"/>
      <c r="N28" s="64"/>
      <c r="O28" s="64"/>
      <c r="P28" s="64"/>
      <c r="Q28" s="65"/>
      <c r="R28" s="167">
        <f t="shared" si="5"/>
        <v>0</v>
      </c>
      <c r="S28" s="66"/>
      <c r="T28" s="67"/>
      <c r="V28" s="85"/>
      <c r="W28" s="86"/>
      <c r="X28" s="86"/>
      <c r="Y28" s="84"/>
      <c r="Z28" s="237">
        <f t="shared" si="6"/>
        <v>0</v>
      </c>
      <c r="AA28" s="87"/>
    </row>
    <row r="29" spans="1:27" ht="15.75" customHeight="1" x14ac:dyDescent="0.2">
      <c r="A29" s="18"/>
      <c r="B29" s="48">
        <f t="shared" si="7"/>
        <v>44310</v>
      </c>
      <c r="C29" s="49" t="str">
        <f t="shared" si="1"/>
        <v>土</v>
      </c>
      <c r="D29" s="22"/>
      <c r="E29" s="20"/>
      <c r="F29" s="10"/>
      <c r="G29" s="148">
        <f t="shared" si="0"/>
        <v>0</v>
      </c>
      <c r="H29" s="149" t="str">
        <f t="shared" si="2"/>
        <v/>
      </c>
      <c r="I29" s="4">
        <f>SUM($H$6:H29)</f>
        <v>0</v>
      </c>
      <c r="J29" s="5" t="str">
        <f t="shared" si="3"/>
        <v/>
      </c>
      <c r="K29" s="5" t="str">
        <f t="shared" si="4"/>
        <v/>
      </c>
      <c r="L29" s="36"/>
      <c r="M29" s="68"/>
      <c r="N29" s="69"/>
      <c r="O29" s="69"/>
      <c r="P29" s="69"/>
      <c r="Q29" s="60"/>
      <c r="R29" s="167">
        <f t="shared" si="5"/>
        <v>0</v>
      </c>
      <c r="S29" s="61"/>
      <c r="T29" s="70"/>
      <c r="V29" s="85"/>
      <c r="W29" s="86"/>
      <c r="X29" s="86"/>
      <c r="Y29" s="84"/>
      <c r="Z29" s="227">
        <f t="shared" si="6"/>
        <v>0</v>
      </c>
      <c r="AA29" s="87"/>
    </row>
    <row r="30" spans="1:27" ht="15.75" customHeight="1" x14ac:dyDescent="0.2">
      <c r="A30" s="18"/>
      <c r="B30" s="48">
        <f t="shared" si="7"/>
        <v>44311</v>
      </c>
      <c r="C30" s="49" t="str">
        <f t="shared" si="1"/>
        <v>日</v>
      </c>
      <c r="D30" s="22"/>
      <c r="E30" s="20"/>
      <c r="F30" s="10"/>
      <c r="G30" s="148">
        <f t="shared" si="0"/>
        <v>0</v>
      </c>
      <c r="H30" s="149" t="str">
        <f t="shared" si="2"/>
        <v/>
      </c>
      <c r="I30" s="4">
        <f>SUM($H$6:H30)</f>
        <v>0</v>
      </c>
      <c r="J30" s="5" t="str">
        <f t="shared" si="3"/>
        <v/>
      </c>
      <c r="K30" s="5" t="str">
        <f t="shared" si="4"/>
        <v/>
      </c>
      <c r="L30" s="36"/>
      <c r="M30" s="63"/>
      <c r="N30" s="64"/>
      <c r="O30" s="64"/>
      <c r="P30" s="64"/>
      <c r="Q30" s="65"/>
      <c r="R30" s="167">
        <f t="shared" si="5"/>
        <v>0</v>
      </c>
      <c r="S30" s="66"/>
      <c r="T30" s="67"/>
      <c r="V30" s="85"/>
      <c r="W30" s="86"/>
      <c r="X30" s="86"/>
      <c r="Y30" s="84"/>
      <c r="Z30" s="227">
        <f t="shared" si="6"/>
        <v>0</v>
      </c>
      <c r="AA30" s="87"/>
    </row>
    <row r="31" spans="1:27" ht="15.75" customHeight="1" x14ac:dyDescent="0.2">
      <c r="A31" s="18"/>
      <c r="B31" s="48">
        <f t="shared" si="7"/>
        <v>44312</v>
      </c>
      <c r="C31" s="49" t="str">
        <f t="shared" si="1"/>
        <v>月</v>
      </c>
      <c r="D31" s="22"/>
      <c r="E31" s="20"/>
      <c r="F31" s="10"/>
      <c r="G31" s="148">
        <f t="shared" si="0"/>
        <v>0</v>
      </c>
      <c r="H31" s="149" t="str">
        <f>IF(ISBLANK(D31),"",IF(E31-D31-F31&gt;1/3,E31-D31-F31-1/3,""))</f>
        <v/>
      </c>
      <c r="I31" s="4">
        <f>SUM($H$6:H31)</f>
        <v>0</v>
      </c>
      <c r="J31" s="5" t="str">
        <f t="shared" si="3"/>
        <v/>
      </c>
      <c r="K31" s="5" t="str">
        <f t="shared" si="4"/>
        <v/>
      </c>
      <c r="L31" s="36"/>
      <c r="M31" s="68"/>
      <c r="N31" s="69"/>
      <c r="O31" s="69"/>
      <c r="P31" s="69"/>
      <c r="Q31" s="60"/>
      <c r="R31" s="166">
        <f t="shared" si="5"/>
        <v>0</v>
      </c>
      <c r="S31" s="66"/>
      <c r="T31" s="70"/>
      <c r="V31" s="85"/>
      <c r="W31" s="86"/>
      <c r="X31" s="86"/>
      <c r="Y31" s="84"/>
      <c r="Z31" s="227">
        <f t="shared" si="6"/>
        <v>0</v>
      </c>
      <c r="AA31" s="87"/>
    </row>
    <row r="32" spans="1:27" ht="15.75" customHeight="1" x14ac:dyDescent="0.2">
      <c r="A32" s="18"/>
      <c r="B32" s="48">
        <f t="shared" si="7"/>
        <v>44313</v>
      </c>
      <c r="C32" s="49" t="str">
        <f t="shared" si="1"/>
        <v>火</v>
      </c>
      <c r="D32" s="22"/>
      <c r="E32" s="20"/>
      <c r="F32" s="10"/>
      <c r="G32" s="148">
        <f t="shared" si="0"/>
        <v>0</v>
      </c>
      <c r="H32" s="149" t="str">
        <f t="shared" si="2"/>
        <v/>
      </c>
      <c r="I32" s="4">
        <f>SUM($H$6:H32)</f>
        <v>0</v>
      </c>
      <c r="J32" s="5" t="str">
        <f t="shared" si="3"/>
        <v/>
      </c>
      <c r="K32" s="5" t="str">
        <f t="shared" si="4"/>
        <v/>
      </c>
      <c r="L32" s="35"/>
      <c r="M32" s="63"/>
      <c r="N32" s="64"/>
      <c r="O32" s="64"/>
      <c r="P32" s="64"/>
      <c r="Q32" s="65"/>
      <c r="R32" s="155">
        <f>M32+N32+O32+P32+Q32</f>
        <v>0</v>
      </c>
      <c r="S32" s="61"/>
      <c r="T32" s="67"/>
      <c r="V32" s="85"/>
      <c r="W32" s="86"/>
      <c r="X32" s="86"/>
      <c r="Y32" s="84"/>
      <c r="Z32" s="245">
        <f t="shared" si="6"/>
        <v>0</v>
      </c>
      <c r="AA32" s="87"/>
    </row>
    <row r="33" spans="1:27" ht="15.75" customHeight="1" x14ac:dyDescent="0.2">
      <c r="A33" s="18"/>
      <c r="B33" s="52">
        <f t="shared" si="7"/>
        <v>44314</v>
      </c>
      <c r="C33" s="47" t="str">
        <f t="shared" si="1"/>
        <v>水</v>
      </c>
      <c r="D33" s="22"/>
      <c r="E33" s="20"/>
      <c r="F33" s="15"/>
      <c r="G33" s="146">
        <f t="shared" si="0"/>
        <v>0</v>
      </c>
      <c r="H33" s="149" t="str">
        <f t="shared" si="2"/>
        <v/>
      </c>
      <c r="I33" s="4">
        <f>SUM($H$6:H33)</f>
        <v>0</v>
      </c>
      <c r="J33" s="5" t="str">
        <f t="shared" si="3"/>
        <v/>
      </c>
      <c r="K33" s="5" t="str">
        <f t="shared" si="4"/>
        <v/>
      </c>
      <c r="L33" s="36"/>
      <c r="M33" s="63"/>
      <c r="N33" s="64"/>
      <c r="O33" s="64"/>
      <c r="P33" s="64"/>
      <c r="Q33" s="65"/>
      <c r="R33" s="166">
        <f t="shared" si="5"/>
        <v>0</v>
      </c>
      <c r="S33" s="66"/>
      <c r="T33" s="72"/>
      <c r="V33" s="85"/>
      <c r="W33" s="86"/>
      <c r="X33" s="86"/>
      <c r="Y33" s="84"/>
      <c r="Z33" s="237">
        <f t="shared" si="6"/>
        <v>0</v>
      </c>
      <c r="AA33" s="87"/>
    </row>
    <row r="34" spans="1:27" ht="15.75" customHeight="1" thickBot="1" x14ac:dyDescent="0.25">
      <c r="A34" s="18"/>
      <c r="B34" s="48">
        <f t="shared" si="7"/>
        <v>44315</v>
      </c>
      <c r="C34" s="49" t="str">
        <f t="shared" si="1"/>
        <v>木</v>
      </c>
      <c r="D34" s="22"/>
      <c r="E34" s="20"/>
      <c r="F34" s="10"/>
      <c r="G34" s="148">
        <f t="shared" si="0"/>
        <v>0</v>
      </c>
      <c r="H34" s="149" t="str">
        <f t="shared" si="2"/>
        <v/>
      </c>
      <c r="I34" s="4">
        <f>SUM($H$6:H34)</f>
        <v>0</v>
      </c>
      <c r="J34" s="5" t="str">
        <f t="shared" si="3"/>
        <v/>
      </c>
      <c r="K34" s="5" t="str">
        <f t="shared" si="4"/>
        <v/>
      </c>
      <c r="L34" s="38"/>
      <c r="M34" s="68"/>
      <c r="N34" s="69"/>
      <c r="O34" s="69"/>
      <c r="P34" s="69"/>
      <c r="Q34" s="60"/>
      <c r="R34" s="166">
        <f t="shared" si="5"/>
        <v>0</v>
      </c>
      <c r="S34" s="66"/>
      <c r="T34" s="73"/>
      <c r="V34" s="85"/>
      <c r="W34" s="86"/>
      <c r="X34" s="86"/>
      <c r="Y34" s="84"/>
      <c r="Z34" s="227">
        <f t="shared" si="6"/>
        <v>0</v>
      </c>
      <c r="AA34" s="87"/>
    </row>
    <row r="35" spans="1:27" ht="15.75" customHeight="1" thickTop="1" x14ac:dyDescent="0.2">
      <c r="A35" s="18"/>
      <c r="B35" s="48">
        <f t="shared" si="7"/>
        <v>44316</v>
      </c>
      <c r="C35" s="49" t="str">
        <f t="shared" si="1"/>
        <v>金</v>
      </c>
      <c r="D35" s="22"/>
      <c r="E35" s="20"/>
      <c r="F35" s="10"/>
      <c r="G35" s="148">
        <f t="shared" si="0"/>
        <v>0</v>
      </c>
      <c r="H35" s="149" t="str">
        <f t="shared" si="2"/>
        <v/>
      </c>
      <c r="I35" s="4">
        <f>SUM($H$6:H35)</f>
        <v>0</v>
      </c>
      <c r="J35" s="5" t="str">
        <f t="shared" si="3"/>
        <v/>
      </c>
      <c r="K35" s="24" t="str">
        <f t="shared" si="4"/>
        <v/>
      </c>
      <c r="L35" s="360" t="s">
        <v>17</v>
      </c>
      <c r="M35" s="63"/>
      <c r="N35" s="64"/>
      <c r="O35" s="64"/>
      <c r="P35" s="64"/>
      <c r="Q35" s="65"/>
      <c r="R35" s="155">
        <f t="shared" si="5"/>
        <v>0</v>
      </c>
      <c r="S35" s="61"/>
      <c r="T35" s="72"/>
      <c r="V35" s="85"/>
      <c r="W35" s="86"/>
      <c r="X35" s="86"/>
      <c r="Y35" s="84"/>
      <c r="Z35" s="245">
        <f t="shared" si="6"/>
        <v>0</v>
      </c>
      <c r="AA35" s="87"/>
    </row>
    <row r="36" spans="1:27" ht="15.75" customHeight="1" thickBot="1" x14ac:dyDescent="0.25">
      <c r="A36" s="18"/>
      <c r="B36" s="53">
        <f t="shared" si="7"/>
        <v>44317</v>
      </c>
      <c r="C36" s="54" t="str">
        <f t="shared" si="1"/>
        <v>土</v>
      </c>
      <c r="D36" s="55"/>
      <c r="E36" s="56"/>
      <c r="F36" s="57"/>
      <c r="G36" s="152">
        <f t="shared" si="0"/>
        <v>0</v>
      </c>
      <c r="H36" s="153" t="str">
        <f t="shared" si="2"/>
        <v/>
      </c>
      <c r="I36" s="13">
        <f>SUM($H$6:H36)</f>
        <v>0</v>
      </c>
      <c r="J36" s="27" t="str">
        <f t="shared" si="3"/>
        <v/>
      </c>
      <c r="K36" s="25" t="str">
        <f t="shared" si="4"/>
        <v/>
      </c>
      <c r="L36" s="361"/>
      <c r="M36" s="77"/>
      <c r="N36" s="78"/>
      <c r="O36" s="78"/>
      <c r="P36" s="78"/>
      <c r="Q36" s="79"/>
      <c r="R36" s="168">
        <f t="shared" si="5"/>
        <v>0</v>
      </c>
      <c r="S36" s="80"/>
      <c r="T36" s="81"/>
      <c r="V36" s="88"/>
      <c r="W36" s="89"/>
      <c r="X36" s="90"/>
      <c r="Y36" s="91"/>
      <c r="Z36" s="267">
        <f t="shared" si="6"/>
        <v>0</v>
      </c>
      <c r="AA36" s="92"/>
    </row>
    <row r="37" spans="1:27" ht="15.75" customHeight="1" thickTop="1" thickBot="1" x14ac:dyDescent="0.25">
      <c r="A37" s="18"/>
      <c r="B37" s="384" t="s">
        <v>18</v>
      </c>
      <c r="C37" s="385"/>
      <c r="D37" s="386" t="s">
        <v>12</v>
      </c>
      <c r="E37" s="387"/>
      <c r="F37" s="14">
        <f>SUM(F6:F36)</f>
        <v>0</v>
      </c>
      <c r="G37" s="12">
        <f>SUM(G6:G36)</f>
        <v>0</v>
      </c>
      <c r="H37" s="11">
        <f>SUM(H6:H36)</f>
        <v>0</v>
      </c>
      <c r="I37" s="3">
        <f>I36</f>
        <v>0</v>
      </c>
      <c r="J37" s="28">
        <f>SUM(J6:J36)</f>
        <v>0</v>
      </c>
      <c r="K37" s="26">
        <f>SUM(K6:K36)</f>
        <v>0</v>
      </c>
      <c r="L37" s="32">
        <f>H37</f>
        <v>0</v>
      </c>
      <c r="M37" s="154">
        <f>SUM(M6:M36)</f>
        <v>0</v>
      </c>
      <c r="N37" s="154">
        <f>SUM(N6:N36)</f>
        <v>0</v>
      </c>
      <c r="O37" s="154">
        <f>SUM(O6:O36)</f>
        <v>0</v>
      </c>
      <c r="P37" s="154">
        <f>SUM(P6:P36)</f>
        <v>0</v>
      </c>
      <c r="Q37" s="154">
        <f>SUM(Q6:Q36)</f>
        <v>0</v>
      </c>
      <c r="R37" s="155">
        <f>M37+N37+O37+P37+Q37</f>
        <v>0</v>
      </c>
      <c r="S37" s="156">
        <f>SUM(S6:S36)</f>
        <v>0</v>
      </c>
      <c r="T37" s="157">
        <f>SUM(T6:T36)</f>
        <v>0</v>
      </c>
      <c r="U37" s="33"/>
      <c r="V37" s="162">
        <f>SUM(V6:V36)</f>
        <v>0</v>
      </c>
      <c r="W37" s="162">
        <f>SUM(W6:W36)</f>
        <v>0</v>
      </c>
      <c r="X37" s="162">
        <f t="shared" ref="X37:Z37" si="8">SUM(X6:X36)</f>
        <v>0</v>
      </c>
      <c r="Y37" s="162">
        <f>SUM(Y6:Y36)</f>
        <v>0</v>
      </c>
      <c r="Z37" s="163">
        <f t="shared" si="8"/>
        <v>0</v>
      </c>
      <c r="AA37" s="164">
        <f>SUM(AA6:AA36)</f>
        <v>0</v>
      </c>
    </row>
    <row r="38" spans="1:27" ht="15.75" customHeight="1" thickBot="1" x14ac:dyDescent="0.25">
      <c r="A38" s="18"/>
      <c r="B38" s="23"/>
      <c r="C38" s="23"/>
      <c r="D38" s="388" t="s">
        <v>13</v>
      </c>
      <c r="E38" s="389"/>
      <c r="F38" s="113" t="s">
        <v>14</v>
      </c>
      <c r="G38" s="145">
        <v>1500</v>
      </c>
      <c r="H38" s="114" t="s">
        <v>16</v>
      </c>
      <c r="I38" s="142">
        <v>1.25</v>
      </c>
      <c r="J38" s="143">
        <v>0.25</v>
      </c>
      <c r="K38" s="144">
        <v>1.25</v>
      </c>
      <c r="L38" s="115">
        <v>2.5</v>
      </c>
      <c r="M38" s="116">
        <v>1500</v>
      </c>
      <c r="N38" s="117">
        <v>1500</v>
      </c>
      <c r="O38" s="117">
        <v>1500</v>
      </c>
      <c r="P38" s="117">
        <v>1500</v>
      </c>
      <c r="Q38" s="118">
        <v>1500</v>
      </c>
      <c r="R38" s="119" t="s">
        <v>29</v>
      </c>
      <c r="S38" s="120">
        <v>100.2</v>
      </c>
      <c r="T38" s="126">
        <v>5.4</v>
      </c>
      <c r="U38" s="33"/>
      <c r="V38" s="390" t="s">
        <v>47</v>
      </c>
      <c r="W38" s="391"/>
      <c r="X38" s="394" t="s">
        <v>48</v>
      </c>
      <c r="Y38" s="395"/>
      <c r="Z38" s="395"/>
      <c r="AA38" s="396"/>
    </row>
    <row r="39" spans="1:27" ht="15.75" customHeight="1" thickTop="1" thickBot="1" x14ac:dyDescent="0.25">
      <c r="A39" s="18"/>
      <c r="B39" s="397" t="s">
        <v>11</v>
      </c>
      <c r="C39" s="397"/>
      <c r="D39" s="398">
        <f>IF(L39&lt;0,G39+I39+J39+K39,G39+I39+J39+K39+L39)</f>
        <v>0</v>
      </c>
      <c r="E39" s="399"/>
      <c r="F39" s="108"/>
      <c r="G39" s="124">
        <f>G38*(G37*24)</f>
        <v>0</v>
      </c>
      <c r="H39" s="109"/>
      <c r="I39" s="110">
        <f>G38*1.25*I37*24</f>
        <v>0</v>
      </c>
      <c r="J39" s="111">
        <f>(G38*0.25)*J37*24</f>
        <v>0</v>
      </c>
      <c r="K39" s="112">
        <f>(G38*1.25)*K37*24</f>
        <v>0</v>
      </c>
      <c r="L39" s="125">
        <f>(G38*0.25)*(L37-L38)*24</f>
        <v>-22500</v>
      </c>
      <c r="M39" s="158">
        <f>M37*24*M38</f>
        <v>0</v>
      </c>
      <c r="N39" s="158">
        <f>N37*24*N38</f>
        <v>0</v>
      </c>
      <c r="O39" s="158">
        <f>O37*24*O38</f>
        <v>0</v>
      </c>
      <c r="P39" s="158">
        <f>P37*24*P38</f>
        <v>0</v>
      </c>
      <c r="Q39" s="159">
        <f>Q37*24*Q38</f>
        <v>0</v>
      </c>
      <c r="R39" s="160">
        <f>M39+N39+O39+P39+Q39</f>
        <v>0</v>
      </c>
      <c r="S39" s="161">
        <f>S37/T38*S38</f>
        <v>0</v>
      </c>
      <c r="T39" s="160">
        <f>T37</f>
        <v>0</v>
      </c>
      <c r="U39" s="41"/>
      <c r="V39" s="121"/>
      <c r="W39" s="121"/>
      <c r="X39" s="122"/>
      <c r="Y39" s="122"/>
      <c r="Z39" s="123"/>
      <c r="AA39" s="123"/>
    </row>
    <row r="40" spans="1:27" ht="13.5" thickTop="1" x14ac:dyDescent="0.2">
      <c r="B40" s="392" t="s">
        <v>72</v>
      </c>
      <c r="C40" s="393"/>
      <c r="D40" s="393"/>
      <c r="E40" s="393"/>
      <c r="F40" s="393"/>
      <c r="G40" s="393"/>
      <c r="H40" s="393"/>
      <c r="I40" s="393"/>
      <c r="J40" s="393"/>
      <c r="K40" s="393"/>
      <c r="L40" s="127" t="s">
        <v>50</v>
      </c>
      <c r="M40" s="132" t="s">
        <v>56</v>
      </c>
      <c r="N40" s="134"/>
      <c r="O40" s="134"/>
      <c r="P40" s="134"/>
      <c r="Q40" s="134"/>
      <c r="R40" s="134"/>
      <c r="S40" s="134"/>
      <c r="T40" s="134"/>
      <c r="V40" s="138" t="s">
        <v>55</v>
      </c>
      <c r="W40" s="133"/>
      <c r="X40" s="133"/>
      <c r="Y40" s="133"/>
      <c r="Z40" s="133"/>
      <c r="AA40" s="133"/>
    </row>
    <row r="41" spans="1:27" x14ac:dyDescent="0.2">
      <c r="B41" s="95"/>
      <c r="C41" s="94"/>
      <c r="D41" s="315"/>
      <c r="E41" s="95"/>
      <c r="F41" s="96"/>
      <c r="G41" s="96"/>
      <c r="H41" s="96"/>
      <c r="I41" s="96"/>
      <c r="J41" s="96"/>
      <c r="K41" s="1"/>
      <c r="M41" s="135"/>
      <c r="N41" s="135"/>
      <c r="O41" s="135"/>
      <c r="P41" s="135"/>
      <c r="Q41" s="135"/>
      <c r="R41" s="135"/>
      <c r="T41" s="1"/>
    </row>
  </sheetData>
  <mergeCells count="32">
    <mergeCell ref="V3:Y3"/>
    <mergeCell ref="I1:R1"/>
    <mergeCell ref="H2:J2"/>
    <mergeCell ref="D3:F3"/>
    <mergeCell ref="M3:Q3"/>
    <mergeCell ref="S3:T3"/>
    <mergeCell ref="F4:F5"/>
    <mergeCell ref="G4:G5"/>
    <mergeCell ref="H4:H5"/>
    <mergeCell ref="I4:I5"/>
    <mergeCell ref="J4:J5"/>
    <mergeCell ref="X38:AA38"/>
    <mergeCell ref="B39:C39"/>
    <mergeCell ref="D39:E39"/>
    <mergeCell ref="W4:W5"/>
    <mergeCell ref="X4:X5"/>
    <mergeCell ref="Y4:Y5"/>
    <mergeCell ref="Z4:Z5"/>
    <mergeCell ref="AA4:AA5"/>
    <mergeCell ref="L35:L36"/>
    <mergeCell ref="K4:K5"/>
    <mergeCell ref="L4:L5"/>
    <mergeCell ref="M4:R4"/>
    <mergeCell ref="S4:S5"/>
    <mergeCell ref="T4:T5"/>
    <mergeCell ref="V4:V5"/>
    <mergeCell ref="D4:E4"/>
    <mergeCell ref="B37:C37"/>
    <mergeCell ref="D37:E37"/>
    <mergeCell ref="D38:E38"/>
    <mergeCell ref="V38:W38"/>
    <mergeCell ref="B40:K40"/>
  </mergeCells>
  <phoneticPr fontId="7"/>
  <conditionalFormatting sqref="L39">
    <cfRule type="cellIs" dxfId="4" priority="1" operator="lessThan">
      <formula>0.5</formula>
    </cfRule>
  </conditionalFormatting>
  <dataValidations count="1">
    <dataValidation type="time" allowBlank="1" showInputMessage="1" showErrorMessage="1" errorTitle="Invalid Entry" error="Please enter time in military time format between 0:00 and 23:59 (1:00, 8:00, 13:00, 20:00, etc.)." sqref="F27 F7:F15 H6:H36 F20 D6:F6">
      <formula1>0</formula1>
      <formula2>0.999305555555556</formula2>
    </dataValidation>
  </dataValidations>
  <pageMargins left="0.25" right="0.25" top="0.75" bottom="0.75" header="0.3" footer="0.3"/>
  <pageSetup paperSize="9" scale="78" fitToHeight="0" orientation="landscape" horizontalDpi="4294967293" r:id="rId1"/>
  <ignoredErrors>
    <ignoredError sqref="L3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opLeftCell="A16" zoomScale="120" zoomScaleNormal="120" workbookViewId="0">
      <selection activeCell="G38" sqref="G38"/>
    </sheetView>
  </sheetViews>
  <sheetFormatPr defaultRowHeight="12.75" x14ac:dyDescent="0.2"/>
  <cols>
    <col min="1" max="1" width="5.140625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7.28515625" customWidth="1"/>
  </cols>
  <sheetData>
    <row r="1" spans="1:28" ht="17.25" customHeight="1" x14ac:dyDescent="0.2">
      <c r="I1" s="434" t="s">
        <v>42</v>
      </c>
      <c r="J1" s="434"/>
      <c r="K1" s="434"/>
      <c r="L1" s="434"/>
      <c r="M1" s="434"/>
      <c r="N1" s="434"/>
      <c r="O1" s="434"/>
      <c r="P1" s="434"/>
      <c r="Q1" s="434"/>
      <c r="R1" s="434"/>
      <c r="Y1" s="129"/>
      <c r="AA1" s="128"/>
    </row>
    <row r="2" spans="1:28" ht="16.5" customHeight="1" thickBot="1" x14ac:dyDescent="0.25">
      <c r="B2" s="136" t="s">
        <v>0</v>
      </c>
      <c r="C2" s="17"/>
      <c r="D2" s="130"/>
      <c r="E2" s="130"/>
      <c r="F2" s="29"/>
      <c r="G2" s="29"/>
      <c r="H2" s="435" t="s">
        <v>51</v>
      </c>
      <c r="I2" s="435"/>
      <c r="J2" s="435"/>
      <c r="K2" s="29"/>
      <c r="L2" s="30"/>
      <c r="M2" s="100"/>
      <c r="N2" s="101"/>
      <c r="O2" s="100"/>
      <c r="P2" s="100"/>
      <c r="Q2" s="100"/>
      <c r="R2" s="2"/>
      <c r="S2" s="100"/>
      <c r="T2" s="100"/>
      <c r="V2" s="104"/>
      <c r="W2" s="104"/>
      <c r="X2" s="104"/>
      <c r="Y2" s="104"/>
      <c r="AA2" s="104"/>
    </row>
    <row r="3" spans="1:28" ht="12" customHeight="1" thickTop="1" thickBot="1" x14ac:dyDescent="0.25">
      <c r="B3" s="16"/>
      <c r="C3" s="106"/>
      <c r="D3" s="436" t="s">
        <v>43</v>
      </c>
      <c r="E3" s="437"/>
      <c r="F3" s="438"/>
      <c r="G3" s="131"/>
      <c r="H3" s="93"/>
      <c r="I3" s="29"/>
      <c r="J3" s="29"/>
      <c r="K3" s="29"/>
      <c r="L3" s="99"/>
      <c r="M3" s="431" t="s">
        <v>43</v>
      </c>
      <c r="N3" s="439"/>
      <c r="O3" s="439"/>
      <c r="P3" s="439"/>
      <c r="Q3" s="440"/>
      <c r="R3" s="102"/>
      <c r="S3" s="431" t="s">
        <v>43</v>
      </c>
      <c r="T3" s="440"/>
      <c r="U3" s="103"/>
      <c r="V3" s="431" t="s">
        <v>43</v>
      </c>
      <c r="W3" s="432"/>
      <c r="X3" s="432"/>
      <c r="Y3" s="433"/>
      <c r="Z3" s="137" t="s">
        <v>57</v>
      </c>
      <c r="AA3" s="105" t="s">
        <v>43</v>
      </c>
    </row>
    <row r="4" spans="1:28" ht="24" customHeight="1" thickTop="1" thickBot="1" x14ac:dyDescent="0.25">
      <c r="A4" s="18"/>
      <c r="B4" s="97" t="s">
        <v>8</v>
      </c>
      <c r="C4" s="98" t="s">
        <v>70</v>
      </c>
      <c r="D4" s="423"/>
      <c r="E4" s="424"/>
      <c r="F4" s="425" t="s">
        <v>10</v>
      </c>
      <c r="G4" s="427" t="s">
        <v>45</v>
      </c>
      <c r="H4" s="410" t="s">
        <v>31</v>
      </c>
      <c r="I4" s="429" t="s">
        <v>19</v>
      </c>
      <c r="J4" s="410" t="s">
        <v>33</v>
      </c>
      <c r="K4" s="410" t="s">
        <v>34</v>
      </c>
      <c r="L4" s="412" t="s">
        <v>71</v>
      </c>
      <c r="M4" s="414" t="s">
        <v>28</v>
      </c>
      <c r="N4" s="415"/>
      <c r="O4" s="415"/>
      <c r="P4" s="415"/>
      <c r="Q4" s="415"/>
      <c r="R4" s="416"/>
      <c r="S4" s="417" t="s">
        <v>49</v>
      </c>
      <c r="T4" s="419" t="s">
        <v>1</v>
      </c>
      <c r="U4" s="33"/>
      <c r="V4" s="421" t="s">
        <v>23</v>
      </c>
      <c r="W4" s="400" t="s">
        <v>26</v>
      </c>
      <c r="X4" s="402" t="s">
        <v>25</v>
      </c>
      <c r="Y4" s="404" t="s">
        <v>30</v>
      </c>
      <c r="Z4" s="406" t="s">
        <v>27</v>
      </c>
      <c r="AA4" s="408" t="s">
        <v>24</v>
      </c>
    </row>
    <row r="5" spans="1:28" ht="21" customHeight="1" thickTop="1" thickBot="1" x14ac:dyDescent="0.25">
      <c r="A5" s="18"/>
      <c r="B5" s="42" t="s">
        <v>7</v>
      </c>
      <c r="C5" s="43" t="s">
        <v>6</v>
      </c>
      <c r="D5" s="44" t="s">
        <v>2</v>
      </c>
      <c r="E5" s="45" t="s">
        <v>3</v>
      </c>
      <c r="F5" s="426"/>
      <c r="G5" s="428"/>
      <c r="H5" s="411"/>
      <c r="I5" s="430"/>
      <c r="J5" s="411"/>
      <c r="K5" s="411"/>
      <c r="L5" s="413"/>
      <c r="M5" s="316" t="s">
        <v>4</v>
      </c>
      <c r="N5" s="317" t="s">
        <v>21</v>
      </c>
      <c r="O5" s="317" t="s">
        <v>20</v>
      </c>
      <c r="P5" s="318" t="s">
        <v>22</v>
      </c>
      <c r="Q5" s="319" t="s">
        <v>66</v>
      </c>
      <c r="R5" s="107" t="s">
        <v>5</v>
      </c>
      <c r="S5" s="418"/>
      <c r="T5" s="420"/>
      <c r="V5" s="422"/>
      <c r="W5" s="401"/>
      <c r="X5" s="403"/>
      <c r="Y5" s="405"/>
      <c r="Z5" s="407"/>
      <c r="AA5" s="409"/>
    </row>
    <row r="6" spans="1:28" ht="15.75" customHeight="1" x14ac:dyDescent="0.2">
      <c r="A6" s="18"/>
      <c r="B6" s="46">
        <f>DATE(B4,C4,1)</f>
        <v>44317</v>
      </c>
      <c r="C6" s="47" t="str">
        <f>TEXT(B6,"aaa")</f>
        <v>土</v>
      </c>
      <c r="D6" s="39"/>
      <c r="E6" s="40"/>
      <c r="F6" s="15"/>
      <c r="G6" s="146">
        <f t="shared" ref="G6:G36" si="0">(E6-D6)-F6</f>
        <v>0</v>
      </c>
      <c r="H6" s="147" t="str">
        <f>IF(ISBLANK(D6),"",IF(E6-D6-F6&gt;1/3,E6-D6-F6-1/3,""))</f>
        <v/>
      </c>
      <c r="I6" s="7">
        <f>SUM($H$6:H6)</f>
        <v>0</v>
      </c>
      <c r="J6" s="31" t="str">
        <f>IF(D6="","","5:0"-MIN("5:00",D6)+MIN("29:00",E6)-MIN(MAX("22:00",D6),E6))</f>
        <v/>
      </c>
      <c r="K6" s="31" t="str">
        <f>IF(AND(WEEKDAY(B6)=1,D6&amp;E6&amp;D6&lt;&gt;""),E6-D6-F6,"")</f>
        <v/>
      </c>
      <c r="L6" s="35"/>
      <c r="M6" s="58"/>
      <c r="N6" s="59"/>
      <c r="O6" s="59"/>
      <c r="P6" s="59"/>
      <c r="Q6" s="60"/>
      <c r="R6" s="165">
        <f>M6+N6+O6+P6+Q6</f>
        <v>0</v>
      </c>
      <c r="S6" s="61"/>
      <c r="T6" s="62"/>
      <c r="V6" s="82"/>
      <c r="W6" s="83"/>
      <c r="X6" s="86"/>
      <c r="Y6" s="84"/>
      <c r="Z6" s="320">
        <f>V6+W6+Y6+X6</f>
        <v>0</v>
      </c>
      <c r="AA6" s="84"/>
      <c r="AB6" s="34"/>
    </row>
    <row r="7" spans="1:28" ht="15.75" customHeight="1" x14ac:dyDescent="0.2">
      <c r="A7" s="18"/>
      <c r="B7" s="48">
        <f>B6+1</f>
        <v>44318</v>
      </c>
      <c r="C7" s="49" t="str">
        <f t="shared" ref="C7:C36" si="1">TEXT(B7,"aaa")</f>
        <v>日</v>
      </c>
      <c r="D7" s="22"/>
      <c r="E7" s="20"/>
      <c r="F7" s="10"/>
      <c r="G7" s="148">
        <f t="shared" si="0"/>
        <v>0</v>
      </c>
      <c r="H7" s="149" t="str">
        <f t="shared" ref="H7:H36" si="2">IF(ISBLANK(D7),"",IF(E7-D7-F7&gt;1/3,E7-D7-F7-1/3,""))</f>
        <v/>
      </c>
      <c r="I7" s="4">
        <f>SUM($H$6:H7)</f>
        <v>0</v>
      </c>
      <c r="J7" s="5" t="str">
        <f t="shared" ref="J7:J36" si="3">IF(D7="","","5:0"-MIN("5:00",D7)+MIN("29:00",E7)-MIN(MAX("22:00",D7),E7))</f>
        <v/>
      </c>
      <c r="K7" s="5" t="str">
        <f t="shared" ref="K7:K36" si="4">IF(AND(WEEKDAY(B7)=1,D7&amp;E7&amp;D7&lt;&gt;""),E7-D7-F7,"")</f>
        <v/>
      </c>
      <c r="L7" s="36"/>
      <c r="M7" s="63"/>
      <c r="N7" s="64"/>
      <c r="O7" s="64"/>
      <c r="P7" s="64"/>
      <c r="Q7" s="65"/>
      <c r="R7" s="166">
        <f t="shared" ref="R7:R36" si="5">M7+N7+O7+P7+Q7</f>
        <v>0</v>
      </c>
      <c r="S7" s="66"/>
      <c r="T7" s="67"/>
      <c r="V7" s="85"/>
      <c r="W7" s="86"/>
      <c r="X7" s="86"/>
      <c r="Y7" s="84"/>
      <c r="Z7" s="245">
        <f t="shared" ref="Z7:Z36" si="6">V7+W7+Y7+X7</f>
        <v>0</v>
      </c>
      <c r="AA7" s="87"/>
    </row>
    <row r="8" spans="1:28" ht="15.75" customHeight="1" x14ac:dyDescent="0.2">
      <c r="A8" s="18"/>
      <c r="B8" s="50">
        <f t="shared" ref="B8:B36" si="7">B7+1</f>
        <v>44319</v>
      </c>
      <c r="C8" s="51" t="str">
        <f t="shared" si="1"/>
        <v>月</v>
      </c>
      <c r="D8" s="21"/>
      <c r="E8" s="19"/>
      <c r="F8" s="9"/>
      <c r="G8" s="150">
        <f t="shared" si="0"/>
        <v>0</v>
      </c>
      <c r="H8" s="151" t="str">
        <f t="shared" si="2"/>
        <v/>
      </c>
      <c r="I8" s="6">
        <f>SUM($H$6:H8)</f>
        <v>0</v>
      </c>
      <c r="J8" s="5" t="str">
        <f t="shared" si="3"/>
        <v/>
      </c>
      <c r="K8" s="5" t="str">
        <f t="shared" si="4"/>
        <v/>
      </c>
      <c r="L8" s="36"/>
      <c r="M8" s="68"/>
      <c r="N8" s="69"/>
      <c r="O8" s="69"/>
      <c r="P8" s="69"/>
      <c r="Q8" s="60"/>
      <c r="R8" s="155">
        <f t="shared" si="5"/>
        <v>0</v>
      </c>
      <c r="S8" s="61"/>
      <c r="T8" s="70"/>
      <c r="V8" s="85"/>
      <c r="W8" s="86"/>
      <c r="X8" s="86"/>
      <c r="Y8" s="84"/>
      <c r="Z8" s="237">
        <f t="shared" si="6"/>
        <v>0</v>
      </c>
      <c r="AA8" s="87"/>
    </row>
    <row r="9" spans="1:28" ht="15.75" customHeight="1" x14ac:dyDescent="0.2">
      <c r="A9" s="18"/>
      <c r="B9" s="48">
        <f t="shared" si="7"/>
        <v>44320</v>
      </c>
      <c r="C9" s="49" t="str">
        <f t="shared" si="1"/>
        <v>火</v>
      </c>
      <c r="D9" s="22"/>
      <c r="E9" s="20"/>
      <c r="F9" s="10"/>
      <c r="G9" s="148">
        <f t="shared" si="0"/>
        <v>0</v>
      </c>
      <c r="H9" s="149" t="str">
        <f t="shared" si="2"/>
        <v/>
      </c>
      <c r="I9" s="8">
        <f>SUM($H$6:H9)</f>
        <v>0</v>
      </c>
      <c r="J9" s="5" t="str">
        <f t="shared" si="3"/>
        <v/>
      </c>
      <c r="K9" s="5" t="str">
        <f t="shared" si="4"/>
        <v/>
      </c>
      <c r="L9" s="36"/>
      <c r="M9" s="63"/>
      <c r="N9" s="64"/>
      <c r="O9" s="64"/>
      <c r="P9" s="64"/>
      <c r="Q9" s="65"/>
      <c r="R9" s="167">
        <f t="shared" si="5"/>
        <v>0</v>
      </c>
      <c r="S9" s="66"/>
      <c r="T9" s="67"/>
      <c r="V9" s="85"/>
      <c r="W9" s="86"/>
      <c r="X9" s="86"/>
      <c r="Y9" s="84"/>
      <c r="Z9" s="237">
        <f t="shared" si="6"/>
        <v>0</v>
      </c>
      <c r="AA9" s="87"/>
    </row>
    <row r="10" spans="1:28" ht="15.75" customHeight="1" x14ac:dyDescent="0.2">
      <c r="A10" s="18"/>
      <c r="B10" s="48">
        <f t="shared" si="7"/>
        <v>44321</v>
      </c>
      <c r="C10" s="49" t="str">
        <f t="shared" si="1"/>
        <v>水</v>
      </c>
      <c r="D10" s="22"/>
      <c r="E10" s="20"/>
      <c r="F10" s="15"/>
      <c r="G10" s="146">
        <f t="shared" si="0"/>
        <v>0</v>
      </c>
      <c r="H10" s="147" t="str">
        <f t="shared" si="2"/>
        <v/>
      </c>
      <c r="I10" s="7">
        <f>SUM($H$6:H10)</f>
        <v>0</v>
      </c>
      <c r="J10" s="5" t="str">
        <f t="shared" si="3"/>
        <v/>
      </c>
      <c r="K10" s="5" t="str">
        <f t="shared" si="4"/>
        <v/>
      </c>
      <c r="L10" s="36"/>
      <c r="M10" s="68"/>
      <c r="N10" s="69"/>
      <c r="O10" s="69"/>
      <c r="P10" s="69"/>
      <c r="Q10" s="60"/>
      <c r="R10" s="167">
        <f t="shared" si="5"/>
        <v>0</v>
      </c>
      <c r="S10" s="61"/>
      <c r="T10" s="70"/>
      <c r="V10" s="85"/>
      <c r="W10" s="86"/>
      <c r="X10" s="86"/>
      <c r="Y10" s="84"/>
      <c r="Z10" s="237">
        <f t="shared" si="6"/>
        <v>0</v>
      </c>
      <c r="AA10" s="87"/>
    </row>
    <row r="11" spans="1:28" ht="15.75" customHeight="1" x14ac:dyDescent="0.2">
      <c r="A11" s="18"/>
      <c r="B11" s="48">
        <f t="shared" si="7"/>
        <v>44322</v>
      </c>
      <c r="C11" s="49" t="str">
        <f t="shared" si="1"/>
        <v>木</v>
      </c>
      <c r="D11" s="22"/>
      <c r="E11" s="20"/>
      <c r="F11" s="10"/>
      <c r="G11" s="148">
        <f t="shared" si="0"/>
        <v>0</v>
      </c>
      <c r="H11" s="149" t="str">
        <f>IF(ISBLANK(D11),"",IF(E11-D11-F11&gt;1/3,E11-D11-F11-1/3,""))</f>
        <v/>
      </c>
      <c r="I11" s="4">
        <f>SUM($H$6:H11)</f>
        <v>0</v>
      </c>
      <c r="J11" s="5" t="str">
        <f t="shared" si="3"/>
        <v/>
      </c>
      <c r="K11" s="5" t="str">
        <f t="shared" si="4"/>
        <v/>
      </c>
      <c r="L11" s="36"/>
      <c r="M11" s="63"/>
      <c r="N11" s="64"/>
      <c r="O11" s="64"/>
      <c r="P11" s="64"/>
      <c r="Q11" s="65"/>
      <c r="R11" s="167">
        <f t="shared" si="5"/>
        <v>0</v>
      </c>
      <c r="S11" s="71"/>
      <c r="T11" s="67"/>
      <c r="V11" s="85"/>
      <c r="W11" s="86"/>
      <c r="X11" s="86"/>
      <c r="Y11" s="84"/>
      <c r="Z11" s="237">
        <f t="shared" si="6"/>
        <v>0</v>
      </c>
      <c r="AA11" s="87"/>
    </row>
    <row r="12" spans="1:28" ht="15.75" customHeight="1" x14ac:dyDescent="0.2">
      <c r="A12" s="18"/>
      <c r="B12" s="52">
        <f t="shared" si="7"/>
        <v>44323</v>
      </c>
      <c r="C12" s="47" t="str">
        <f t="shared" si="1"/>
        <v>金</v>
      </c>
      <c r="D12" s="22"/>
      <c r="E12" s="20"/>
      <c r="F12" s="10"/>
      <c r="G12" s="148">
        <f t="shared" si="0"/>
        <v>0</v>
      </c>
      <c r="H12" s="149" t="str">
        <f t="shared" si="2"/>
        <v/>
      </c>
      <c r="I12" s="4">
        <f>SUM($H$6:H12)</f>
        <v>0</v>
      </c>
      <c r="J12" s="5" t="str">
        <f t="shared" si="3"/>
        <v/>
      </c>
      <c r="K12" s="5" t="str">
        <f t="shared" si="4"/>
        <v/>
      </c>
      <c r="L12" s="36"/>
      <c r="M12" s="63"/>
      <c r="N12" s="64"/>
      <c r="O12" s="64"/>
      <c r="P12" s="64"/>
      <c r="Q12" s="65"/>
      <c r="R12" s="167">
        <f t="shared" si="5"/>
        <v>0</v>
      </c>
      <c r="S12" s="66"/>
      <c r="T12" s="72"/>
      <c r="V12" s="85"/>
      <c r="W12" s="86"/>
      <c r="X12" s="86"/>
      <c r="Y12" s="84"/>
      <c r="Z12" s="237">
        <f t="shared" si="6"/>
        <v>0</v>
      </c>
      <c r="AA12" s="87"/>
    </row>
    <row r="13" spans="1:28" ht="15.75" customHeight="1" x14ac:dyDescent="0.2">
      <c r="A13" s="18"/>
      <c r="B13" s="50">
        <f t="shared" si="7"/>
        <v>44324</v>
      </c>
      <c r="C13" s="51" t="str">
        <f t="shared" si="1"/>
        <v>土</v>
      </c>
      <c r="D13" s="22"/>
      <c r="E13" s="20"/>
      <c r="F13" s="15"/>
      <c r="G13" s="146">
        <f t="shared" si="0"/>
        <v>0</v>
      </c>
      <c r="H13" s="149" t="str">
        <f t="shared" si="2"/>
        <v/>
      </c>
      <c r="I13" s="4">
        <f>SUM($H$6:H13)</f>
        <v>0</v>
      </c>
      <c r="J13" s="5" t="str">
        <f t="shared" si="3"/>
        <v/>
      </c>
      <c r="K13" s="5" t="str">
        <f t="shared" si="4"/>
        <v/>
      </c>
      <c r="L13" s="36"/>
      <c r="M13" s="58"/>
      <c r="N13" s="59"/>
      <c r="O13" s="59"/>
      <c r="P13" s="59"/>
      <c r="Q13" s="60"/>
      <c r="R13" s="167">
        <f t="shared" si="5"/>
        <v>0</v>
      </c>
      <c r="S13" s="61"/>
      <c r="T13" s="62"/>
      <c r="V13" s="85"/>
      <c r="W13" s="86"/>
      <c r="X13" s="86"/>
      <c r="Y13" s="84"/>
      <c r="Z13" s="237">
        <f t="shared" si="6"/>
        <v>0</v>
      </c>
      <c r="AA13" s="87"/>
    </row>
    <row r="14" spans="1:28" ht="15.75" customHeight="1" x14ac:dyDescent="0.2">
      <c r="A14" s="18"/>
      <c r="B14" s="48">
        <f t="shared" si="7"/>
        <v>44325</v>
      </c>
      <c r="C14" s="49" t="str">
        <f t="shared" si="1"/>
        <v>日</v>
      </c>
      <c r="D14" s="22"/>
      <c r="E14" s="20"/>
      <c r="F14" s="10"/>
      <c r="G14" s="148">
        <f t="shared" si="0"/>
        <v>0</v>
      </c>
      <c r="H14" s="149" t="str">
        <f t="shared" si="2"/>
        <v/>
      </c>
      <c r="I14" s="4">
        <f>SUM($H$6:H14)</f>
        <v>0</v>
      </c>
      <c r="J14" s="5" t="str">
        <f t="shared" si="3"/>
        <v/>
      </c>
      <c r="K14" s="5" t="str">
        <f t="shared" si="4"/>
        <v/>
      </c>
      <c r="L14" s="36"/>
      <c r="M14" s="63"/>
      <c r="N14" s="64"/>
      <c r="O14" s="64"/>
      <c r="P14" s="64"/>
      <c r="Q14" s="65"/>
      <c r="R14" s="166">
        <f t="shared" si="5"/>
        <v>0</v>
      </c>
      <c r="S14" s="66"/>
      <c r="T14" s="67"/>
      <c r="V14" s="85"/>
      <c r="W14" s="86"/>
      <c r="X14" s="86"/>
      <c r="Y14" s="84"/>
      <c r="Z14" s="237">
        <f t="shared" si="6"/>
        <v>0</v>
      </c>
      <c r="AA14" s="87"/>
    </row>
    <row r="15" spans="1:28" ht="15.75" customHeight="1" x14ac:dyDescent="0.2">
      <c r="A15" s="18"/>
      <c r="B15" s="50">
        <f t="shared" si="7"/>
        <v>44326</v>
      </c>
      <c r="C15" s="51" t="str">
        <f t="shared" si="1"/>
        <v>月</v>
      </c>
      <c r="D15" s="22"/>
      <c r="E15" s="20"/>
      <c r="F15" s="10"/>
      <c r="G15" s="148">
        <f t="shared" si="0"/>
        <v>0</v>
      </c>
      <c r="H15" s="149" t="str">
        <f t="shared" si="2"/>
        <v/>
      </c>
      <c r="I15" s="4">
        <f>SUM($H$6:H15)</f>
        <v>0</v>
      </c>
      <c r="J15" s="5" t="str">
        <f t="shared" si="3"/>
        <v/>
      </c>
      <c r="K15" s="5" t="str">
        <f t="shared" si="4"/>
        <v/>
      </c>
      <c r="L15" s="36"/>
      <c r="M15" s="68"/>
      <c r="N15" s="69"/>
      <c r="O15" s="69"/>
      <c r="P15" s="69"/>
      <c r="Q15" s="60"/>
      <c r="R15" s="155">
        <f t="shared" si="5"/>
        <v>0</v>
      </c>
      <c r="S15" s="61"/>
      <c r="T15" s="70"/>
      <c r="V15" s="85"/>
      <c r="W15" s="86"/>
      <c r="X15" s="86"/>
      <c r="Y15" s="84"/>
      <c r="Z15" s="237">
        <f t="shared" si="6"/>
        <v>0</v>
      </c>
      <c r="AA15" s="87"/>
    </row>
    <row r="16" spans="1:28" ht="15.75" customHeight="1" x14ac:dyDescent="0.2">
      <c r="A16" s="18"/>
      <c r="B16" s="48">
        <f t="shared" si="7"/>
        <v>44327</v>
      </c>
      <c r="C16" s="49" t="str">
        <f t="shared" si="1"/>
        <v>火</v>
      </c>
      <c r="D16" s="22"/>
      <c r="E16" s="20"/>
      <c r="F16" s="10"/>
      <c r="G16" s="148">
        <f t="shared" si="0"/>
        <v>0</v>
      </c>
      <c r="H16" s="149" t="str">
        <f t="shared" si="2"/>
        <v/>
      </c>
      <c r="I16" s="4">
        <f>SUM($H$6:H16)</f>
        <v>0</v>
      </c>
      <c r="J16" s="5" t="str">
        <f t="shared" si="3"/>
        <v/>
      </c>
      <c r="K16" s="5" t="str">
        <f t="shared" si="4"/>
        <v/>
      </c>
      <c r="L16" s="37"/>
      <c r="M16" s="63"/>
      <c r="N16" s="64"/>
      <c r="O16" s="64"/>
      <c r="P16" s="64"/>
      <c r="Q16" s="65"/>
      <c r="R16" s="166">
        <f t="shared" si="5"/>
        <v>0</v>
      </c>
      <c r="S16" s="66"/>
      <c r="T16" s="67"/>
      <c r="V16" s="85"/>
      <c r="W16" s="86"/>
      <c r="X16" s="86"/>
      <c r="Y16" s="84"/>
      <c r="Z16" s="227">
        <f t="shared" si="6"/>
        <v>0</v>
      </c>
      <c r="AA16" s="87"/>
    </row>
    <row r="17" spans="1:27" ht="15.75" customHeight="1" x14ac:dyDescent="0.2">
      <c r="A17" s="18"/>
      <c r="B17" s="52">
        <f t="shared" si="7"/>
        <v>44328</v>
      </c>
      <c r="C17" s="47" t="str">
        <f t="shared" si="1"/>
        <v>水</v>
      </c>
      <c r="D17" s="22"/>
      <c r="E17" s="20"/>
      <c r="F17" s="10"/>
      <c r="G17" s="148">
        <f t="shared" si="0"/>
        <v>0</v>
      </c>
      <c r="H17" s="149" t="str">
        <f t="shared" si="2"/>
        <v/>
      </c>
      <c r="I17" s="4">
        <f>SUM($H$6:H17)</f>
        <v>0</v>
      </c>
      <c r="J17" s="5" t="str">
        <f t="shared" si="3"/>
        <v/>
      </c>
      <c r="K17" s="5" t="str">
        <f t="shared" si="4"/>
        <v/>
      </c>
      <c r="L17" s="36"/>
      <c r="M17" s="68"/>
      <c r="N17" s="69"/>
      <c r="O17" s="69"/>
      <c r="P17" s="69"/>
      <c r="Q17" s="60"/>
      <c r="R17" s="166">
        <f t="shared" si="5"/>
        <v>0</v>
      </c>
      <c r="S17" s="61"/>
      <c r="T17" s="70"/>
      <c r="V17" s="85"/>
      <c r="W17" s="86"/>
      <c r="X17" s="86"/>
      <c r="Y17" s="84"/>
      <c r="Z17" s="245">
        <f t="shared" si="6"/>
        <v>0</v>
      </c>
      <c r="AA17" s="87"/>
    </row>
    <row r="18" spans="1:27" ht="15.75" customHeight="1" x14ac:dyDescent="0.2">
      <c r="A18" s="18"/>
      <c r="B18" s="50">
        <f t="shared" si="7"/>
        <v>44329</v>
      </c>
      <c r="C18" s="51" t="str">
        <f t="shared" si="1"/>
        <v>木</v>
      </c>
      <c r="D18" s="22"/>
      <c r="E18" s="20"/>
      <c r="F18" s="10"/>
      <c r="G18" s="148">
        <f t="shared" si="0"/>
        <v>0</v>
      </c>
      <c r="H18" s="149" t="str">
        <f t="shared" si="2"/>
        <v/>
      </c>
      <c r="I18" s="4">
        <f>SUM($H$6:H18)</f>
        <v>0</v>
      </c>
      <c r="J18" s="5" t="str">
        <f t="shared" si="3"/>
        <v/>
      </c>
      <c r="K18" s="5" t="str">
        <f t="shared" si="4"/>
        <v/>
      </c>
      <c r="L18" s="37"/>
      <c r="M18" s="63"/>
      <c r="N18" s="64"/>
      <c r="O18" s="64"/>
      <c r="P18" s="64"/>
      <c r="Q18" s="65"/>
      <c r="R18" s="166">
        <f t="shared" si="5"/>
        <v>0</v>
      </c>
      <c r="S18" s="66"/>
      <c r="T18" s="67"/>
      <c r="V18" s="85"/>
      <c r="W18" s="86"/>
      <c r="X18" s="86"/>
      <c r="Y18" s="84"/>
      <c r="Z18" s="227">
        <f t="shared" si="6"/>
        <v>0</v>
      </c>
      <c r="AA18" s="87"/>
    </row>
    <row r="19" spans="1:27" ht="15.75" customHeight="1" x14ac:dyDescent="0.2">
      <c r="A19" s="18"/>
      <c r="B19" s="48">
        <f t="shared" si="7"/>
        <v>44330</v>
      </c>
      <c r="C19" s="49" t="str">
        <f t="shared" si="1"/>
        <v>金</v>
      </c>
      <c r="D19" s="22"/>
      <c r="E19" s="20"/>
      <c r="F19" s="10"/>
      <c r="G19" s="148">
        <f t="shared" si="0"/>
        <v>0</v>
      </c>
      <c r="H19" s="149" t="str">
        <f t="shared" si="2"/>
        <v/>
      </c>
      <c r="I19" s="4">
        <f>SUM($H$6:H19)</f>
        <v>0</v>
      </c>
      <c r="J19" s="5" t="str">
        <f t="shared" si="3"/>
        <v/>
      </c>
      <c r="K19" s="5" t="str">
        <f t="shared" si="4"/>
        <v/>
      </c>
      <c r="L19" s="36"/>
      <c r="M19" s="63"/>
      <c r="N19" s="64"/>
      <c r="O19" s="64"/>
      <c r="P19" s="64"/>
      <c r="Q19" s="65"/>
      <c r="R19" s="166">
        <f t="shared" si="5"/>
        <v>0</v>
      </c>
      <c r="S19" s="66"/>
      <c r="T19" s="72"/>
      <c r="V19" s="85"/>
      <c r="W19" s="86"/>
      <c r="X19" s="86"/>
      <c r="Y19" s="84"/>
      <c r="Z19" s="245">
        <f t="shared" si="6"/>
        <v>0</v>
      </c>
      <c r="AA19" s="87"/>
    </row>
    <row r="20" spans="1:27" ht="15.75" customHeight="1" x14ac:dyDescent="0.2">
      <c r="A20" s="18"/>
      <c r="B20" s="48">
        <f t="shared" si="7"/>
        <v>44331</v>
      </c>
      <c r="C20" s="49" t="str">
        <f t="shared" si="1"/>
        <v>土</v>
      </c>
      <c r="D20" s="22"/>
      <c r="E20" s="20"/>
      <c r="F20" s="9"/>
      <c r="G20" s="150">
        <f t="shared" si="0"/>
        <v>0</v>
      </c>
      <c r="H20" s="149" t="str">
        <f t="shared" si="2"/>
        <v/>
      </c>
      <c r="I20" s="4">
        <f>SUM($H$6:H20)</f>
        <v>0</v>
      </c>
      <c r="J20" s="5" t="str">
        <f t="shared" si="3"/>
        <v/>
      </c>
      <c r="K20" s="5" t="str">
        <f t="shared" si="4"/>
        <v/>
      </c>
      <c r="L20" s="36"/>
      <c r="M20" s="58"/>
      <c r="N20" s="59"/>
      <c r="O20" s="59"/>
      <c r="P20" s="59"/>
      <c r="Q20" s="60"/>
      <c r="R20" s="167">
        <f t="shared" si="5"/>
        <v>0</v>
      </c>
      <c r="S20" s="61"/>
      <c r="T20" s="62"/>
      <c r="V20" s="85"/>
      <c r="W20" s="86"/>
      <c r="X20" s="86"/>
      <c r="Y20" s="84"/>
      <c r="Z20" s="237">
        <f t="shared" si="6"/>
        <v>0</v>
      </c>
      <c r="AA20" s="87"/>
    </row>
    <row r="21" spans="1:27" ht="15.75" customHeight="1" x14ac:dyDescent="0.2">
      <c r="A21" s="18"/>
      <c r="B21" s="48">
        <f t="shared" si="7"/>
        <v>44332</v>
      </c>
      <c r="C21" s="49" t="str">
        <f t="shared" si="1"/>
        <v>日</v>
      </c>
      <c r="D21" s="22"/>
      <c r="E21" s="20"/>
      <c r="F21" s="10"/>
      <c r="G21" s="148">
        <f t="shared" si="0"/>
        <v>0</v>
      </c>
      <c r="H21" s="149" t="str">
        <f t="shared" si="2"/>
        <v/>
      </c>
      <c r="I21" s="4">
        <f>SUM($H$6:H21)</f>
        <v>0</v>
      </c>
      <c r="J21" s="5" t="str">
        <f t="shared" si="3"/>
        <v/>
      </c>
      <c r="K21" s="5" t="str">
        <f t="shared" si="4"/>
        <v/>
      </c>
      <c r="L21" s="37"/>
      <c r="M21" s="63"/>
      <c r="N21" s="64"/>
      <c r="O21" s="64"/>
      <c r="P21" s="64"/>
      <c r="Q21" s="65"/>
      <c r="R21" s="167">
        <f t="shared" si="5"/>
        <v>0</v>
      </c>
      <c r="S21" s="66"/>
      <c r="T21" s="67"/>
      <c r="V21" s="85"/>
      <c r="W21" s="86"/>
      <c r="X21" s="86"/>
      <c r="Y21" s="84"/>
      <c r="Z21" s="237">
        <f t="shared" si="6"/>
        <v>0</v>
      </c>
      <c r="AA21" s="87"/>
    </row>
    <row r="22" spans="1:27" ht="15.75" customHeight="1" x14ac:dyDescent="0.2">
      <c r="A22" s="18"/>
      <c r="B22" s="48">
        <f t="shared" si="7"/>
        <v>44333</v>
      </c>
      <c r="C22" s="49" t="str">
        <f t="shared" si="1"/>
        <v>月</v>
      </c>
      <c r="D22" s="22"/>
      <c r="E22" s="20"/>
      <c r="F22" s="9"/>
      <c r="G22" s="150">
        <f t="shared" si="0"/>
        <v>0</v>
      </c>
      <c r="H22" s="149" t="str">
        <f t="shared" si="2"/>
        <v/>
      </c>
      <c r="I22" s="4">
        <f>SUM($H$6:H22)</f>
        <v>0</v>
      </c>
      <c r="J22" s="5" t="str">
        <f t="shared" si="3"/>
        <v/>
      </c>
      <c r="K22" s="5" t="str">
        <f t="shared" si="4"/>
        <v/>
      </c>
      <c r="L22" s="36"/>
      <c r="M22" s="68"/>
      <c r="N22" s="69"/>
      <c r="O22" s="69"/>
      <c r="P22" s="69"/>
      <c r="Q22" s="60"/>
      <c r="R22" s="167">
        <f t="shared" si="5"/>
        <v>0</v>
      </c>
      <c r="S22" s="61"/>
      <c r="T22" s="70"/>
      <c r="V22" s="85"/>
      <c r="W22" s="86"/>
      <c r="X22" s="86"/>
      <c r="Y22" s="84"/>
      <c r="Z22" s="237">
        <f t="shared" si="6"/>
        <v>0</v>
      </c>
      <c r="AA22" s="87"/>
    </row>
    <row r="23" spans="1:27" ht="15.75" customHeight="1" x14ac:dyDescent="0.2">
      <c r="A23" s="18"/>
      <c r="B23" s="48">
        <f t="shared" si="7"/>
        <v>44334</v>
      </c>
      <c r="C23" s="49" t="str">
        <f t="shared" si="1"/>
        <v>火</v>
      </c>
      <c r="D23" s="22"/>
      <c r="E23" s="20"/>
      <c r="F23" s="10"/>
      <c r="G23" s="148">
        <f t="shared" si="0"/>
        <v>0</v>
      </c>
      <c r="H23" s="149" t="str">
        <f t="shared" si="2"/>
        <v/>
      </c>
      <c r="I23" s="4">
        <f>SUM($H$6:H23)</f>
        <v>0</v>
      </c>
      <c r="J23" s="5" t="str">
        <f t="shared" si="3"/>
        <v/>
      </c>
      <c r="K23" s="5" t="str">
        <f t="shared" si="4"/>
        <v/>
      </c>
      <c r="L23" s="36"/>
      <c r="M23" s="63"/>
      <c r="N23" s="64"/>
      <c r="O23" s="64"/>
      <c r="P23" s="64"/>
      <c r="Q23" s="65"/>
      <c r="R23" s="167">
        <f t="shared" si="5"/>
        <v>0</v>
      </c>
      <c r="S23" s="66"/>
      <c r="T23" s="67"/>
      <c r="V23" s="85"/>
      <c r="W23" s="86"/>
      <c r="X23" s="86"/>
      <c r="Y23" s="84"/>
      <c r="Z23" s="227">
        <f t="shared" si="6"/>
        <v>0</v>
      </c>
      <c r="AA23" s="87"/>
    </row>
    <row r="24" spans="1:27" ht="15.75" customHeight="1" x14ac:dyDescent="0.2">
      <c r="A24" s="18"/>
      <c r="B24" s="48">
        <f t="shared" si="7"/>
        <v>44335</v>
      </c>
      <c r="C24" s="49" t="str">
        <f t="shared" si="1"/>
        <v>水</v>
      </c>
      <c r="D24" s="22"/>
      <c r="E24" s="20"/>
      <c r="F24" s="9"/>
      <c r="G24" s="150">
        <f t="shared" si="0"/>
        <v>0</v>
      </c>
      <c r="H24" s="149" t="str">
        <f t="shared" si="2"/>
        <v/>
      </c>
      <c r="I24" s="4">
        <f>SUM($H$6:H24)</f>
        <v>0</v>
      </c>
      <c r="J24" s="5" t="str">
        <f t="shared" si="3"/>
        <v/>
      </c>
      <c r="K24" s="5" t="str">
        <f t="shared" si="4"/>
        <v/>
      </c>
      <c r="L24" s="35"/>
      <c r="M24" s="68"/>
      <c r="N24" s="69"/>
      <c r="O24" s="69"/>
      <c r="P24" s="69"/>
      <c r="Q24" s="60"/>
      <c r="R24" s="166">
        <f t="shared" si="5"/>
        <v>0</v>
      </c>
      <c r="S24" s="61"/>
      <c r="T24" s="70"/>
      <c r="V24" s="85"/>
      <c r="W24" s="86"/>
      <c r="X24" s="86"/>
      <c r="Y24" s="84"/>
      <c r="Z24" s="245">
        <f t="shared" si="6"/>
        <v>0</v>
      </c>
      <c r="AA24" s="87"/>
    </row>
    <row r="25" spans="1:27" ht="15.75" customHeight="1" x14ac:dyDescent="0.2">
      <c r="A25" s="18"/>
      <c r="B25" s="48">
        <f t="shared" si="7"/>
        <v>44336</v>
      </c>
      <c r="C25" s="49" t="str">
        <f t="shared" si="1"/>
        <v>木</v>
      </c>
      <c r="D25" s="22"/>
      <c r="E25" s="20"/>
      <c r="F25" s="10"/>
      <c r="G25" s="148">
        <f t="shared" si="0"/>
        <v>0</v>
      </c>
      <c r="H25" s="149" t="str">
        <f t="shared" si="2"/>
        <v/>
      </c>
      <c r="I25" s="4">
        <f>SUM($H$6:H25)</f>
        <v>0</v>
      </c>
      <c r="J25" s="5" t="str">
        <f t="shared" si="3"/>
        <v/>
      </c>
      <c r="K25" s="5" t="str">
        <f t="shared" si="4"/>
        <v/>
      </c>
      <c r="L25" s="37"/>
      <c r="M25" s="63"/>
      <c r="N25" s="64"/>
      <c r="O25" s="64"/>
      <c r="P25" s="64"/>
      <c r="Q25" s="65"/>
      <c r="R25" s="166">
        <f t="shared" si="5"/>
        <v>0</v>
      </c>
      <c r="S25" s="66"/>
      <c r="T25" s="67"/>
      <c r="V25" s="85"/>
      <c r="W25" s="86"/>
      <c r="X25" s="86"/>
      <c r="Y25" s="84"/>
      <c r="Z25" s="237">
        <f t="shared" si="6"/>
        <v>0</v>
      </c>
      <c r="AA25" s="87"/>
    </row>
    <row r="26" spans="1:27" ht="15.75" customHeight="1" x14ac:dyDescent="0.2">
      <c r="A26" s="18"/>
      <c r="B26" s="50">
        <f t="shared" si="7"/>
        <v>44337</v>
      </c>
      <c r="C26" s="51" t="str">
        <f t="shared" si="1"/>
        <v>金</v>
      </c>
      <c r="D26" s="22"/>
      <c r="E26" s="20"/>
      <c r="F26" s="9"/>
      <c r="G26" s="150">
        <f t="shared" si="0"/>
        <v>0</v>
      </c>
      <c r="H26" s="151" t="str">
        <f t="shared" si="2"/>
        <v/>
      </c>
      <c r="I26" s="4">
        <f>SUM($H$6:H26)</f>
        <v>0</v>
      </c>
      <c r="J26" s="5" t="str">
        <f t="shared" si="3"/>
        <v/>
      </c>
      <c r="K26" s="5" t="str">
        <f t="shared" si="4"/>
        <v/>
      </c>
      <c r="L26" s="36"/>
      <c r="M26" s="68"/>
      <c r="N26" s="69"/>
      <c r="O26" s="69"/>
      <c r="P26" s="69"/>
      <c r="Q26" s="60"/>
      <c r="R26" s="166">
        <f t="shared" si="5"/>
        <v>0</v>
      </c>
      <c r="S26" s="66"/>
      <c r="T26" s="73"/>
      <c r="V26" s="85"/>
      <c r="W26" s="86"/>
      <c r="X26" s="86"/>
      <c r="Y26" s="84"/>
      <c r="Z26" s="227">
        <f t="shared" si="6"/>
        <v>0</v>
      </c>
      <c r="AA26" s="87"/>
    </row>
    <row r="27" spans="1:27" ht="15.75" customHeight="1" x14ac:dyDescent="0.2">
      <c r="A27" s="18"/>
      <c r="B27" s="48">
        <f t="shared" si="7"/>
        <v>44338</v>
      </c>
      <c r="C27" s="49" t="str">
        <f t="shared" si="1"/>
        <v>土</v>
      </c>
      <c r="D27" s="22"/>
      <c r="E27" s="20"/>
      <c r="F27" s="10"/>
      <c r="G27" s="148">
        <f t="shared" si="0"/>
        <v>0</v>
      </c>
      <c r="H27" s="149" t="str">
        <f t="shared" si="2"/>
        <v/>
      </c>
      <c r="I27" s="4">
        <f>SUM($H$6:H27)</f>
        <v>0</v>
      </c>
      <c r="J27" s="5" t="str">
        <f t="shared" si="3"/>
        <v/>
      </c>
      <c r="K27" s="5" t="str">
        <f t="shared" si="4"/>
        <v/>
      </c>
      <c r="L27" s="36"/>
      <c r="M27" s="74"/>
      <c r="N27" s="75"/>
      <c r="O27" s="75"/>
      <c r="P27" s="75"/>
      <c r="Q27" s="65"/>
      <c r="R27" s="155">
        <f t="shared" si="5"/>
        <v>0</v>
      </c>
      <c r="S27" s="61"/>
      <c r="T27" s="76"/>
      <c r="V27" s="85"/>
      <c r="W27" s="86"/>
      <c r="X27" s="86"/>
      <c r="Y27" s="84"/>
      <c r="Z27" s="245">
        <f t="shared" si="6"/>
        <v>0</v>
      </c>
      <c r="AA27" s="87"/>
    </row>
    <row r="28" spans="1:27" ht="15.75" customHeight="1" x14ac:dyDescent="0.2">
      <c r="A28" s="18"/>
      <c r="B28" s="48">
        <f t="shared" si="7"/>
        <v>44339</v>
      </c>
      <c r="C28" s="49" t="str">
        <f t="shared" si="1"/>
        <v>日</v>
      </c>
      <c r="D28" s="22"/>
      <c r="E28" s="20"/>
      <c r="F28" s="10"/>
      <c r="G28" s="148">
        <f t="shared" si="0"/>
        <v>0</v>
      </c>
      <c r="H28" s="147" t="str">
        <f t="shared" si="2"/>
        <v/>
      </c>
      <c r="I28" s="4">
        <f>SUM($H$6:H28)</f>
        <v>0</v>
      </c>
      <c r="J28" s="5" t="str">
        <f t="shared" si="3"/>
        <v/>
      </c>
      <c r="K28" s="5" t="str">
        <f t="shared" si="4"/>
        <v/>
      </c>
      <c r="L28" s="36"/>
      <c r="M28" s="63"/>
      <c r="N28" s="64"/>
      <c r="O28" s="64"/>
      <c r="P28" s="64"/>
      <c r="Q28" s="65"/>
      <c r="R28" s="167">
        <f t="shared" si="5"/>
        <v>0</v>
      </c>
      <c r="S28" s="66"/>
      <c r="T28" s="67"/>
      <c r="V28" s="85"/>
      <c r="W28" s="86"/>
      <c r="X28" s="86"/>
      <c r="Y28" s="84"/>
      <c r="Z28" s="237">
        <f t="shared" si="6"/>
        <v>0</v>
      </c>
      <c r="AA28" s="87"/>
    </row>
    <row r="29" spans="1:27" ht="15.75" customHeight="1" x14ac:dyDescent="0.2">
      <c r="A29" s="18"/>
      <c r="B29" s="48">
        <f t="shared" si="7"/>
        <v>44340</v>
      </c>
      <c r="C29" s="49" t="str">
        <f t="shared" si="1"/>
        <v>月</v>
      </c>
      <c r="D29" s="22"/>
      <c r="E29" s="20"/>
      <c r="F29" s="10"/>
      <c r="G29" s="148">
        <f t="shared" si="0"/>
        <v>0</v>
      </c>
      <c r="H29" s="149" t="str">
        <f t="shared" si="2"/>
        <v/>
      </c>
      <c r="I29" s="4">
        <f>SUM($H$6:H29)</f>
        <v>0</v>
      </c>
      <c r="J29" s="5" t="str">
        <f t="shared" si="3"/>
        <v/>
      </c>
      <c r="K29" s="5" t="str">
        <f t="shared" si="4"/>
        <v/>
      </c>
      <c r="L29" s="36"/>
      <c r="M29" s="68"/>
      <c r="N29" s="69"/>
      <c r="O29" s="69"/>
      <c r="P29" s="69"/>
      <c r="Q29" s="60"/>
      <c r="R29" s="167">
        <f t="shared" si="5"/>
        <v>0</v>
      </c>
      <c r="S29" s="61"/>
      <c r="T29" s="70"/>
      <c r="V29" s="85"/>
      <c r="W29" s="86"/>
      <c r="X29" s="86"/>
      <c r="Y29" s="84"/>
      <c r="Z29" s="227">
        <f t="shared" si="6"/>
        <v>0</v>
      </c>
      <c r="AA29" s="87"/>
    </row>
    <row r="30" spans="1:27" ht="15.75" customHeight="1" x14ac:dyDescent="0.2">
      <c r="A30" s="18"/>
      <c r="B30" s="48">
        <f t="shared" si="7"/>
        <v>44341</v>
      </c>
      <c r="C30" s="49" t="str">
        <f t="shared" si="1"/>
        <v>火</v>
      </c>
      <c r="D30" s="22"/>
      <c r="E30" s="20"/>
      <c r="F30" s="10"/>
      <c r="G30" s="148">
        <f t="shared" si="0"/>
        <v>0</v>
      </c>
      <c r="H30" s="149" t="str">
        <f t="shared" si="2"/>
        <v/>
      </c>
      <c r="I30" s="4">
        <f>SUM($H$6:H30)</f>
        <v>0</v>
      </c>
      <c r="J30" s="5" t="str">
        <f t="shared" si="3"/>
        <v/>
      </c>
      <c r="K30" s="5" t="str">
        <f t="shared" si="4"/>
        <v/>
      </c>
      <c r="L30" s="36"/>
      <c r="M30" s="63"/>
      <c r="N30" s="64"/>
      <c r="O30" s="64"/>
      <c r="P30" s="64"/>
      <c r="Q30" s="65"/>
      <c r="R30" s="167">
        <f t="shared" si="5"/>
        <v>0</v>
      </c>
      <c r="S30" s="66"/>
      <c r="T30" s="67"/>
      <c r="V30" s="85"/>
      <c r="W30" s="86"/>
      <c r="X30" s="86"/>
      <c r="Y30" s="84"/>
      <c r="Z30" s="227">
        <f t="shared" si="6"/>
        <v>0</v>
      </c>
      <c r="AA30" s="87"/>
    </row>
    <row r="31" spans="1:27" ht="15.75" customHeight="1" x14ac:dyDescent="0.2">
      <c r="A31" s="18"/>
      <c r="B31" s="48">
        <f t="shared" si="7"/>
        <v>44342</v>
      </c>
      <c r="C31" s="49" t="str">
        <f t="shared" si="1"/>
        <v>水</v>
      </c>
      <c r="D31" s="22"/>
      <c r="E31" s="20"/>
      <c r="F31" s="10"/>
      <c r="G31" s="148">
        <f t="shared" si="0"/>
        <v>0</v>
      </c>
      <c r="H31" s="149" t="str">
        <f>IF(ISBLANK(D31),"",IF(E31-D31-F31&gt;1/3,E31-D31-F31-1/3,""))</f>
        <v/>
      </c>
      <c r="I31" s="4">
        <f>SUM($H$6:H31)</f>
        <v>0</v>
      </c>
      <c r="J31" s="5" t="str">
        <f t="shared" si="3"/>
        <v/>
      </c>
      <c r="K31" s="5" t="str">
        <f t="shared" si="4"/>
        <v/>
      </c>
      <c r="L31" s="36"/>
      <c r="M31" s="68"/>
      <c r="N31" s="69"/>
      <c r="O31" s="69"/>
      <c r="P31" s="69"/>
      <c r="Q31" s="60"/>
      <c r="R31" s="166">
        <f t="shared" si="5"/>
        <v>0</v>
      </c>
      <c r="S31" s="66"/>
      <c r="T31" s="70"/>
      <c r="V31" s="85"/>
      <c r="W31" s="86"/>
      <c r="X31" s="86"/>
      <c r="Y31" s="84"/>
      <c r="Z31" s="227">
        <f t="shared" si="6"/>
        <v>0</v>
      </c>
      <c r="AA31" s="87"/>
    </row>
    <row r="32" spans="1:27" ht="15.75" customHeight="1" x14ac:dyDescent="0.2">
      <c r="A32" s="18"/>
      <c r="B32" s="48">
        <f t="shared" si="7"/>
        <v>44343</v>
      </c>
      <c r="C32" s="49" t="str">
        <f t="shared" si="1"/>
        <v>木</v>
      </c>
      <c r="D32" s="22"/>
      <c r="E32" s="20"/>
      <c r="F32" s="10"/>
      <c r="G32" s="148">
        <f t="shared" si="0"/>
        <v>0</v>
      </c>
      <c r="H32" s="149" t="str">
        <f t="shared" si="2"/>
        <v/>
      </c>
      <c r="I32" s="4">
        <f>SUM($H$6:H32)</f>
        <v>0</v>
      </c>
      <c r="J32" s="5" t="str">
        <f t="shared" si="3"/>
        <v/>
      </c>
      <c r="K32" s="5" t="str">
        <f t="shared" si="4"/>
        <v/>
      </c>
      <c r="L32" s="35"/>
      <c r="M32" s="63"/>
      <c r="N32" s="64"/>
      <c r="O32" s="64"/>
      <c r="P32" s="64"/>
      <c r="Q32" s="65"/>
      <c r="R32" s="155">
        <f>M32+N32+O32+P32+Q32</f>
        <v>0</v>
      </c>
      <c r="S32" s="61"/>
      <c r="T32" s="67"/>
      <c r="V32" s="85"/>
      <c r="W32" s="86"/>
      <c r="X32" s="86"/>
      <c r="Y32" s="84"/>
      <c r="Z32" s="245">
        <f t="shared" si="6"/>
        <v>0</v>
      </c>
      <c r="AA32" s="87"/>
    </row>
    <row r="33" spans="1:27" ht="15.75" customHeight="1" x14ac:dyDescent="0.2">
      <c r="A33" s="18"/>
      <c r="B33" s="52">
        <f t="shared" si="7"/>
        <v>44344</v>
      </c>
      <c r="C33" s="47" t="str">
        <f t="shared" si="1"/>
        <v>金</v>
      </c>
      <c r="D33" s="22"/>
      <c r="E33" s="20"/>
      <c r="F33" s="15"/>
      <c r="G33" s="146">
        <f t="shared" si="0"/>
        <v>0</v>
      </c>
      <c r="H33" s="149" t="str">
        <f t="shared" si="2"/>
        <v/>
      </c>
      <c r="I33" s="4">
        <f>SUM($H$6:H33)</f>
        <v>0</v>
      </c>
      <c r="J33" s="5" t="str">
        <f t="shared" si="3"/>
        <v/>
      </c>
      <c r="K33" s="5" t="str">
        <f t="shared" si="4"/>
        <v/>
      </c>
      <c r="L33" s="36"/>
      <c r="M33" s="63"/>
      <c r="N33" s="64"/>
      <c r="O33" s="64"/>
      <c r="P33" s="64"/>
      <c r="Q33" s="65"/>
      <c r="R33" s="166">
        <f t="shared" si="5"/>
        <v>0</v>
      </c>
      <c r="S33" s="66"/>
      <c r="T33" s="72"/>
      <c r="V33" s="85"/>
      <c r="W33" s="86"/>
      <c r="X33" s="86"/>
      <c r="Y33" s="84"/>
      <c r="Z33" s="237">
        <f t="shared" si="6"/>
        <v>0</v>
      </c>
      <c r="AA33" s="87"/>
    </row>
    <row r="34" spans="1:27" ht="15.75" customHeight="1" thickBot="1" x14ac:dyDescent="0.25">
      <c r="A34" s="18"/>
      <c r="B34" s="48">
        <f t="shared" si="7"/>
        <v>44345</v>
      </c>
      <c r="C34" s="49" t="str">
        <f t="shared" si="1"/>
        <v>土</v>
      </c>
      <c r="D34" s="22"/>
      <c r="E34" s="20"/>
      <c r="F34" s="10"/>
      <c r="G34" s="148">
        <f t="shared" si="0"/>
        <v>0</v>
      </c>
      <c r="H34" s="149" t="str">
        <f t="shared" si="2"/>
        <v/>
      </c>
      <c r="I34" s="4">
        <f>SUM($H$6:H34)</f>
        <v>0</v>
      </c>
      <c r="J34" s="5" t="str">
        <f t="shared" si="3"/>
        <v/>
      </c>
      <c r="K34" s="5" t="str">
        <f t="shared" si="4"/>
        <v/>
      </c>
      <c r="L34" s="38"/>
      <c r="M34" s="68"/>
      <c r="N34" s="69"/>
      <c r="O34" s="69"/>
      <c r="P34" s="69"/>
      <c r="Q34" s="60"/>
      <c r="R34" s="166">
        <f t="shared" si="5"/>
        <v>0</v>
      </c>
      <c r="S34" s="66"/>
      <c r="T34" s="73"/>
      <c r="V34" s="85"/>
      <c r="W34" s="86"/>
      <c r="X34" s="86"/>
      <c r="Y34" s="84"/>
      <c r="Z34" s="227">
        <f t="shared" si="6"/>
        <v>0</v>
      </c>
      <c r="AA34" s="87"/>
    </row>
    <row r="35" spans="1:27" ht="15.75" customHeight="1" thickTop="1" x14ac:dyDescent="0.2">
      <c r="A35" s="18"/>
      <c r="B35" s="48">
        <f t="shared" si="7"/>
        <v>44346</v>
      </c>
      <c r="C35" s="49" t="str">
        <f t="shared" si="1"/>
        <v>日</v>
      </c>
      <c r="D35" s="22"/>
      <c r="E35" s="20"/>
      <c r="F35" s="10"/>
      <c r="G35" s="148">
        <f t="shared" si="0"/>
        <v>0</v>
      </c>
      <c r="H35" s="149" t="str">
        <f t="shared" si="2"/>
        <v/>
      </c>
      <c r="I35" s="4">
        <f>SUM($H$6:H35)</f>
        <v>0</v>
      </c>
      <c r="J35" s="5" t="str">
        <f t="shared" si="3"/>
        <v/>
      </c>
      <c r="K35" s="24" t="str">
        <f t="shared" si="4"/>
        <v/>
      </c>
      <c r="L35" s="360" t="s">
        <v>17</v>
      </c>
      <c r="M35" s="63"/>
      <c r="N35" s="64"/>
      <c r="O35" s="64"/>
      <c r="P35" s="64"/>
      <c r="Q35" s="65"/>
      <c r="R35" s="155">
        <f t="shared" si="5"/>
        <v>0</v>
      </c>
      <c r="S35" s="61"/>
      <c r="T35" s="72"/>
      <c r="V35" s="85"/>
      <c r="W35" s="86"/>
      <c r="X35" s="86"/>
      <c r="Y35" s="84"/>
      <c r="Z35" s="245">
        <f t="shared" si="6"/>
        <v>0</v>
      </c>
      <c r="AA35" s="87"/>
    </row>
    <row r="36" spans="1:27" ht="15.75" customHeight="1" thickBot="1" x14ac:dyDescent="0.25">
      <c r="A36" s="18"/>
      <c r="B36" s="53">
        <f t="shared" si="7"/>
        <v>44347</v>
      </c>
      <c r="C36" s="54" t="str">
        <f t="shared" si="1"/>
        <v>月</v>
      </c>
      <c r="D36" s="55"/>
      <c r="E36" s="56"/>
      <c r="F36" s="57"/>
      <c r="G36" s="152">
        <f t="shared" si="0"/>
        <v>0</v>
      </c>
      <c r="H36" s="153" t="str">
        <f t="shared" si="2"/>
        <v/>
      </c>
      <c r="I36" s="13">
        <f>SUM($H$6:H36)</f>
        <v>0</v>
      </c>
      <c r="J36" s="27" t="str">
        <f t="shared" si="3"/>
        <v/>
      </c>
      <c r="K36" s="25" t="str">
        <f t="shared" si="4"/>
        <v/>
      </c>
      <c r="L36" s="361"/>
      <c r="M36" s="77"/>
      <c r="N36" s="78"/>
      <c r="O36" s="78"/>
      <c r="P36" s="78"/>
      <c r="Q36" s="79"/>
      <c r="R36" s="168">
        <f t="shared" si="5"/>
        <v>0</v>
      </c>
      <c r="S36" s="80"/>
      <c r="T36" s="81"/>
      <c r="V36" s="88"/>
      <c r="W36" s="89"/>
      <c r="X36" s="90"/>
      <c r="Y36" s="91"/>
      <c r="Z36" s="267">
        <f t="shared" si="6"/>
        <v>0</v>
      </c>
      <c r="AA36" s="92"/>
    </row>
    <row r="37" spans="1:27" ht="15.75" customHeight="1" thickTop="1" thickBot="1" x14ac:dyDescent="0.25">
      <c r="A37" s="18"/>
      <c r="B37" s="384" t="s">
        <v>18</v>
      </c>
      <c r="C37" s="385"/>
      <c r="D37" s="386" t="s">
        <v>12</v>
      </c>
      <c r="E37" s="387"/>
      <c r="F37" s="14">
        <f>SUM(F6:F36)</f>
        <v>0</v>
      </c>
      <c r="G37" s="12">
        <f>SUM(G6:G36)</f>
        <v>0</v>
      </c>
      <c r="H37" s="11">
        <f>SUM(H6:H36)</f>
        <v>0</v>
      </c>
      <c r="I37" s="3">
        <f>I36</f>
        <v>0</v>
      </c>
      <c r="J37" s="28">
        <f>SUM(J6:J36)</f>
        <v>0</v>
      </c>
      <c r="K37" s="26">
        <f>SUM(K6:K36)</f>
        <v>0</v>
      </c>
      <c r="L37" s="32">
        <f>H37</f>
        <v>0</v>
      </c>
      <c r="M37" s="154">
        <f>SUM(M6:M36)</f>
        <v>0</v>
      </c>
      <c r="N37" s="154">
        <f>SUM(N6:N36)</f>
        <v>0</v>
      </c>
      <c r="O37" s="154">
        <f>SUM(O6:O36)</f>
        <v>0</v>
      </c>
      <c r="P37" s="154">
        <f>SUM(P6:P36)</f>
        <v>0</v>
      </c>
      <c r="Q37" s="154">
        <f>SUM(Q6:Q36)</f>
        <v>0</v>
      </c>
      <c r="R37" s="155">
        <f>M37+N37+O37+P37+Q37</f>
        <v>0</v>
      </c>
      <c r="S37" s="156">
        <f>SUM(S6:S36)</f>
        <v>0</v>
      </c>
      <c r="T37" s="157">
        <f>SUM(T6:T36)</f>
        <v>0</v>
      </c>
      <c r="U37" s="33"/>
      <c r="V37" s="162">
        <f>SUM(V6:V36)</f>
        <v>0</v>
      </c>
      <c r="W37" s="162">
        <f>SUM(W6:W36)</f>
        <v>0</v>
      </c>
      <c r="X37" s="162">
        <f t="shared" ref="X37:Z37" si="8">SUM(X6:X36)</f>
        <v>0</v>
      </c>
      <c r="Y37" s="162">
        <f>SUM(Y6:Y36)</f>
        <v>0</v>
      </c>
      <c r="Z37" s="163">
        <f t="shared" si="8"/>
        <v>0</v>
      </c>
      <c r="AA37" s="164">
        <f>SUM(AA6:AA36)</f>
        <v>0</v>
      </c>
    </row>
    <row r="38" spans="1:27" ht="15.75" customHeight="1" thickBot="1" x14ac:dyDescent="0.25">
      <c r="A38" s="18"/>
      <c r="B38" s="23"/>
      <c r="C38" s="23"/>
      <c r="D38" s="388" t="s">
        <v>13</v>
      </c>
      <c r="E38" s="389"/>
      <c r="F38" s="113" t="s">
        <v>14</v>
      </c>
      <c r="G38" s="145">
        <v>1500</v>
      </c>
      <c r="H38" s="114" t="s">
        <v>16</v>
      </c>
      <c r="I38" s="142">
        <v>1.25</v>
      </c>
      <c r="J38" s="143">
        <v>0.25</v>
      </c>
      <c r="K38" s="144">
        <v>1.25</v>
      </c>
      <c r="L38" s="115">
        <v>2.5</v>
      </c>
      <c r="M38" s="116">
        <v>1500</v>
      </c>
      <c r="N38" s="117">
        <v>1500</v>
      </c>
      <c r="O38" s="117">
        <v>1500</v>
      </c>
      <c r="P38" s="117">
        <v>1500</v>
      </c>
      <c r="Q38" s="118">
        <v>1500</v>
      </c>
      <c r="R38" s="119" t="s">
        <v>29</v>
      </c>
      <c r="S38" s="120">
        <v>100.2</v>
      </c>
      <c r="T38" s="126">
        <v>5.4</v>
      </c>
      <c r="U38" s="33"/>
      <c r="V38" s="390" t="s">
        <v>47</v>
      </c>
      <c r="W38" s="391"/>
      <c r="X38" s="394" t="s">
        <v>48</v>
      </c>
      <c r="Y38" s="395"/>
      <c r="Z38" s="395"/>
      <c r="AA38" s="396"/>
    </row>
    <row r="39" spans="1:27" ht="15.75" customHeight="1" thickTop="1" thickBot="1" x14ac:dyDescent="0.25">
      <c r="A39" s="18"/>
      <c r="B39" s="397" t="s">
        <v>11</v>
      </c>
      <c r="C39" s="397"/>
      <c r="D39" s="398">
        <f>IF(L39&lt;0,G39+I39+J39+K39,G39+I39+J39+K39+L39)</f>
        <v>0</v>
      </c>
      <c r="E39" s="399"/>
      <c r="F39" s="108"/>
      <c r="G39" s="124">
        <f>G38*(G37*24)</f>
        <v>0</v>
      </c>
      <c r="H39" s="109"/>
      <c r="I39" s="110">
        <f>G38*1.25*I37*24</f>
        <v>0</v>
      </c>
      <c r="J39" s="111">
        <f>(G38*0.25)*J37*24</f>
        <v>0</v>
      </c>
      <c r="K39" s="112">
        <f>(G38*1.25)*K37*24</f>
        <v>0</v>
      </c>
      <c r="L39" s="125">
        <f>(G38*0.25)*(L37-L38)*24</f>
        <v>-22500</v>
      </c>
      <c r="M39" s="158">
        <f>M37*24*M38</f>
        <v>0</v>
      </c>
      <c r="N39" s="158">
        <f>N37*24*N38</f>
        <v>0</v>
      </c>
      <c r="O39" s="158">
        <f>O37*24*O38</f>
        <v>0</v>
      </c>
      <c r="P39" s="158">
        <f>P37*24*P38</f>
        <v>0</v>
      </c>
      <c r="Q39" s="159">
        <f>Q37*24*Q38</f>
        <v>0</v>
      </c>
      <c r="R39" s="160">
        <f>M39+N39+O39+P39+Q39</f>
        <v>0</v>
      </c>
      <c r="S39" s="161">
        <f>S37/T38*S38</f>
        <v>0</v>
      </c>
      <c r="T39" s="160">
        <f>T37</f>
        <v>0</v>
      </c>
      <c r="U39" s="41"/>
      <c r="V39" s="121"/>
      <c r="W39" s="121"/>
      <c r="X39" s="122"/>
      <c r="Y39" s="122"/>
      <c r="Z39" s="123"/>
      <c r="AA39" s="123"/>
    </row>
    <row r="40" spans="1:27" ht="13.5" thickTop="1" x14ac:dyDescent="0.2">
      <c r="B40" s="393" t="s">
        <v>75</v>
      </c>
      <c r="C40" s="441"/>
      <c r="D40" s="441"/>
      <c r="E40" s="441"/>
      <c r="F40" s="441"/>
      <c r="G40" s="441"/>
      <c r="H40" s="441"/>
      <c r="I40" s="441"/>
      <c r="J40" s="441"/>
      <c r="K40" s="441"/>
      <c r="L40" s="127" t="s">
        <v>50</v>
      </c>
      <c r="M40" s="132" t="s">
        <v>56</v>
      </c>
      <c r="N40" s="134"/>
      <c r="O40" s="134"/>
      <c r="P40" s="134"/>
      <c r="Q40" s="134"/>
      <c r="R40" s="134"/>
      <c r="S40" s="134"/>
      <c r="T40" s="134"/>
      <c r="V40" s="138" t="s">
        <v>55</v>
      </c>
      <c r="W40" s="133"/>
      <c r="X40" s="133"/>
      <c r="Y40" s="133"/>
      <c r="Z40" s="133"/>
      <c r="AA40" s="133"/>
    </row>
    <row r="41" spans="1:27" x14ac:dyDescent="0.2">
      <c r="B41" s="95"/>
      <c r="C41" s="94"/>
      <c r="D41" s="95"/>
      <c r="E41" s="95"/>
      <c r="F41" s="96"/>
      <c r="G41" s="96"/>
      <c r="H41" s="96"/>
      <c r="I41" s="96"/>
      <c r="J41" s="96"/>
      <c r="K41" s="1"/>
      <c r="M41" s="135"/>
      <c r="N41" s="135"/>
      <c r="O41" s="135"/>
      <c r="P41" s="135"/>
      <c r="Q41" s="135"/>
      <c r="R41" s="135"/>
      <c r="T41" s="1"/>
    </row>
  </sheetData>
  <mergeCells count="32">
    <mergeCell ref="B37:C37"/>
    <mergeCell ref="D37:E37"/>
    <mergeCell ref="D38:E38"/>
    <mergeCell ref="V38:W38"/>
    <mergeCell ref="B40:K40"/>
    <mergeCell ref="X38:AA38"/>
    <mergeCell ref="B39:C39"/>
    <mergeCell ref="D39:E39"/>
    <mergeCell ref="W4:W5"/>
    <mergeCell ref="X4:X5"/>
    <mergeCell ref="Y4:Y5"/>
    <mergeCell ref="Z4:Z5"/>
    <mergeCell ref="AA4:AA5"/>
    <mergeCell ref="L35:L36"/>
    <mergeCell ref="K4:K5"/>
    <mergeCell ref="L4:L5"/>
    <mergeCell ref="M4:R4"/>
    <mergeCell ref="S4:S5"/>
    <mergeCell ref="T4:T5"/>
    <mergeCell ref="V4:V5"/>
    <mergeCell ref="D4:E4"/>
    <mergeCell ref="F4:F5"/>
    <mergeCell ref="G4:G5"/>
    <mergeCell ref="H4:H5"/>
    <mergeCell ref="I4:I5"/>
    <mergeCell ref="J4:J5"/>
    <mergeCell ref="V3:Y3"/>
    <mergeCell ref="I1:R1"/>
    <mergeCell ref="H2:J2"/>
    <mergeCell ref="D3:F3"/>
    <mergeCell ref="M3:Q3"/>
    <mergeCell ref="S3:T3"/>
  </mergeCells>
  <phoneticPr fontId="7"/>
  <conditionalFormatting sqref="L39">
    <cfRule type="cellIs" dxfId="3" priority="1" operator="lessThan">
      <formula>0.5</formula>
    </cfRule>
  </conditionalFormatting>
  <dataValidations count="1">
    <dataValidation type="time" allowBlank="1" showInputMessage="1" showErrorMessage="1" errorTitle="Invalid Entry" error="Please enter time in military time format between 0:00 and 23:59 (1:00, 8:00, 13:00, 20:00, etc.)." sqref="F27 F7:F15 H6:H36 F20 D6:F6">
      <formula1>0</formula1>
      <formula2>0.999305555555556</formula2>
    </dataValidation>
  </dataValidations>
  <pageMargins left="0.25" right="0.25" top="0.75" bottom="0.75" header="0.3" footer="0.3"/>
  <pageSetup paperSize="9" scale="78" fitToHeight="0" orientation="landscape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opLeftCell="A15" zoomScale="120" zoomScaleNormal="120" workbookViewId="0">
      <selection activeCell="G38" sqref="G38"/>
    </sheetView>
  </sheetViews>
  <sheetFormatPr defaultRowHeight="12.75" x14ac:dyDescent="0.2"/>
  <cols>
    <col min="1" max="1" width="5.140625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7.28515625" customWidth="1"/>
  </cols>
  <sheetData>
    <row r="1" spans="1:28" ht="17.25" customHeight="1" x14ac:dyDescent="0.2">
      <c r="I1" s="434" t="s">
        <v>42</v>
      </c>
      <c r="J1" s="434"/>
      <c r="K1" s="434"/>
      <c r="L1" s="434"/>
      <c r="M1" s="434"/>
      <c r="N1" s="434"/>
      <c r="O1" s="434"/>
      <c r="P1" s="434"/>
      <c r="Q1" s="434"/>
      <c r="R1" s="434"/>
      <c r="Y1" s="129"/>
      <c r="AA1" s="128"/>
    </row>
    <row r="2" spans="1:28" ht="16.5" customHeight="1" thickBot="1" x14ac:dyDescent="0.25">
      <c r="B2" s="136" t="s">
        <v>0</v>
      </c>
      <c r="C2" s="17"/>
      <c r="D2" s="130"/>
      <c r="E2" s="130"/>
      <c r="F2" s="29"/>
      <c r="G2" s="29"/>
      <c r="H2" s="435" t="s">
        <v>51</v>
      </c>
      <c r="I2" s="435"/>
      <c r="J2" s="435"/>
      <c r="K2" s="29"/>
      <c r="L2" s="30"/>
      <c r="M2" s="100"/>
      <c r="N2" s="101"/>
      <c r="O2" s="100"/>
      <c r="P2" s="100"/>
      <c r="Q2" s="100"/>
      <c r="R2" s="2"/>
      <c r="S2" s="100"/>
      <c r="T2" s="100"/>
      <c r="V2" s="104"/>
      <c r="W2" s="104"/>
      <c r="X2" s="104"/>
      <c r="Y2" s="104"/>
      <c r="AA2" s="104"/>
    </row>
    <row r="3" spans="1:28" ht="12" customHeight="1" thickTop="1" thickBot="1" x14ac:dyDescent="0.25">
      <c r="B3" s="16"/>
      <c r="C3" s="106"/>
      <c r="D3" s="436" t="s">
        <v>43</v>
      </c>
      <c r="E3" s="437"/>
      <c r="F3" s="438"/>
      <c r="G3" s="131"/>
      <c r="H3" s="93"/>
      <c r="I3" s="29"/>
      <c r="J3" s="29"/>
      <c r="K3" s="29"/>
      <c r="L3" s="99"/>
      <c r="M3" s="431" t="s">
        <v>43</v>
      </c>
      <c r="N3" s="439"/>
      <c r="O3" s="439"/>
      <c r="P3" s="439"/>
      <c r="Q3" s="440"/>
      <c r="R3" s="102"/>
      <c r="S3" s="431" t="s">
        <v>43</v>
      </c>
      <c r="T3" s="440"/>
      <c r="U3" s="103"/>
      <c r="V3" s="431" t="s">
        <v>43</v>
      </c>
      <c r="W3" s="432"/>
      <c r="X3" s="432"/>
      <c r="Y3" s="433"/>
      <c r="Z3" s="137" t="s">
        <v>57</v>
      </c>
      <c r="AA3" s="105" t="s">
        <v>43</v>
      </c>
    </row>
    <row r="4" spans="1:28" ht="24" customHeight="1" thickTop="1" thickBot="1" x14ac:dyDescent="0.25">
      <c r="A4" s="18"/>
      <c r="B4" s="97" t="s">
        <v>8</v>
      </c>
      <c r="C4" s="98" t="s">
        <v>69</v>
      </c>
      <c r="D4" s="423"/>
      <c r="E4" s="424"/>
      <c r="F4" s="425" t="s">
        <v>10</v>
      </c>
      <c r="G4" s="427" t="s">
        <v>45</v>
      </c>
      <c r="H4" s="410" t="s">
        <v>31</v>
      </c>
      <c r="I4" s="429" t="s">
        <v>19</v>
      </c>
      <c r="J4" s="410" t="s">
        <v>33</v>
      </c>
      <c r="K4" s="410" t="s">
        <v>34</v>
      </c>
      <c r="L4" s="412" t="s">
        <v>71</v>
      </c>
      <c r="M4" s="414" t="s">
        <v>28</v>
      </c>
      <c r="N4" s="415"/>
      <c r="O4" s="415"/>
      <c r="P4" s="415"/>
      <c r="Q4" s="415"/>
      <c r="R4" s="416"/>
      <c r="S4" s="417" t="s">
        <v>49</v>
      </c>
      <c r="T4" s="419" t="s">
        <v>1</v>
      </c>
      <c r="U4" s="33"/>
      <c r="V4" s="421" t="s">
        <v>23</v>
      </c>
      <c r="W4" s="400" t="s">
        <v>26</v>
      </c>
      <c r="X4" s="402" t="s">
        <v>25</v>
      </c>
      <c r="Y4" s="404" t="s">
        <v>30</v>
      </c>
      <c r="Z4" s="406" t="s">
        <v>27</v>
      </c>
      <c r="AA4" s="408" t="s">
        <v>24</v>
      </c>
    </row>
    <row r="5" spans="1:28" ht="21" customHeight="1" thickTop="1" thickBot="1" x14ac:dyDescent="0.25">
      <c r="A5" s="18"/>
      <c r="B5" s="42" t="s">
        <v>7</v>
      </c>
      <c r="C5" s="43" t="s">
        <v>6</v>
      </c>
      <c r="D5" s="44" t="s">
        <v>2</v>
      </c>
      <c r="E5" s="45" t="s">
        <v>3</v>
      </c>
      <c r="F5" s="426"/>
      <c r="G5" s="428"/>
      <c r="H5" s="411"/>
      <c r="I5" s="430"/>
      <c r="J5" s="411"/>
      <c r="K5" s="411"/>
      <c r="L5" s="413"/>
      <c r="M5" s="316" t="s">
        <v>4</v>
      </c>
      <c r="N5" s="317" t="s">
        <v>21</v>
      </c>
      <c r="O5" s="317" t="s">
        <v>20</v>
      </c>
      <c r="P5" s="318" t="s">
        <v>22</v>
      </c>
      <c r="Q5" s="319" t="s">
        <v>66</v>
      </c>
      <c r="R5" s="107" t="s">
        <v>5</v>
      </c>
      <c r="S5" s="418"/>
      <c r="T5" s="420"/>
      <c r="V5" s="422"/>
      <c r="W5" s="401"/>
      <c r="X5" s="403"/>
      <c r="Y5" s="405"/>
      <c r="Z5" s="407"/>
      <c r="AA5" s="409"/>
    </row>
    <row r="6" spans="1:28" ht="15.75" customHeight="1" x14ac:dyDescent="0.2">
      <c r="A6" s="18"/>
      <c r="B6" s="46">
        <f>DATE(B4,C4,1)</f>
        <v>44348</v>
      </c>
      <c r="C6" s="47" t="str">
        <f>TEXT(B6,"aaa")</f>
        <v>火</v>
      </c>
      <c r="D6" s="39"/>
      <c r="E6" s="40"/>
      <c r="F6" s="15"/>
      <c r="G6" s="146">
        <f t="shared" ref="G6:G36" si="0">(E6-D6)-F6</f>
        <v>0</v>
      </c>
      <c r="H6" s="147" t="str">
        <f>IF(ISBLANK(D6),"",IF(E6-D6-F6&gt;1/3,E6-D6-F6-1/3,""))</f>
        <v/>
      </c>
      <c r="I6" s="7">
        <f>SUM($H$6:H6)</f>
        <v>0</v>
      </c>
      <c r="J6" s="31" t="str">
        <f>IF(D6="","","5:0"-MIN("5:00",D6)+MIN("29:00",E6)-MIN(MAX("22:00",D6),E6))</f>
        <v/>
      </c>
      <c r="K6" s="31" t="str">
        <f>IF(AND(WEEKDAY(B6)=1,D6&amp;E6&amp;D6&lt;&gt;""),E6-D6-F6,"")</f>
        <v/>
      </c>
      <c r="L6" s="35"/>
      <c r="M6" s="58"/>
      <c r="N6" s="59"/>
      <c r="O6" s="59"/>
      <c r="P6" s="59"/>
      <c r="Q6" s="60"/>
      <c r="R6" s="165">
        <f>M6+N6+O6+P6+Q6</f>
        <v>0</v>
      </c>
      <c r="S6" s="61"/>
      <c r="T6" s="62"/>
      <c r="V6" s="82"/>
      <c r="W6" s="83"/>
      <c r="X6" s="86"/>
      <c r="Y6" s="84"/>
      <c r="Z6" s="320">
        <f>V6+W6+Y6+X6</f>
        <v>0</v>
      </c>
      <c r="AA6" s="84"/>
      <c r="AB6" s="34"/>
    </row>
    <row r="7" spans="1:28" ht="15.75" customHeight="1" x14ac:dyDescent="0.2">
      <c r="A7" s="18"/>
      <c r="B7" s="48">
        <f>B6+1</f>
        <v>44349</v>
      </c>
      <c r="C7" s="49" t="str">
        <f t="shared" ref="C7:C36" si="1">TEXT(B7,"aaa")</f>
        <v>水</v>
      </c>
      <c r="D7" s="22"/>
      <c r="E7" s="20"/>
      <c r="F7" s="10"/>
      <c r="G7" s="148">
        <f t="shared" si="0"/>
        <v>0</v>
      </c>
      <c r="H7" s="149" t="str">
        <f t="shared" ref="H7:H36" si="2">IF(ISBLANK(D7),"",IF(E7-D7-F7&gt;1/3,E7-D7-F7-1/3,""))</f>
        <v/>
      </c>
      <c r="I7" s="4">
        <f>SUM($H$6:H7)</f>
        <v>0</v>
      </c>
      <c r="J7" s="5" t="str">
        <f t="shared" ref="J7:J36" si="3">IF(D7="","","5:0"-MIN("5:00",D7)+MIN("29:00",E7)-MIN(MAX("22:00",D7),E7))</f>
        <v/>
      </c>
      <c r="K7" s="5" t="str">
        <f t="shared" ref="K7:K36" si="4">IF(AND(WEEKDAY(B7)=1,D7&amp;E7&amp;D7&lt;&gt;""),E7-D7-F7,"")</f>
        <v/>
      </c>
      <c r="L7" s="36"/>
      <c r="M7" s="63"/>
      <c r="N7" s="64"/>
      <c r="O7" s="64"/>
      <c r="P7" s="64"/>
      <c r="Q7" s="65"/>
      <c r="R7" s="166">
        <f t="shared" ref="R7:R36" si="5">M7+N7+O7+P7+Q7</f>
        <v>0</v>
      </c>
      <c r="S7" s="66"/>
      <c r="T7" s="67"/>
      <c r="V7" s="85"/>
      <c r="W7" s="86"/>
      <c r="X7" s="86"/>
      <c r="Y7" s="84"/>
      <c r="Z7" s="245">
        <f t="shared" ref="Z7:Z36" si="6">V7+W7+Y7+X7</f>
        <v>0</v>
      </c>
      <c r="AA7" s="87"/>
    </row>
    <row r="8" spans="1:28" ht="15.75" customHeight="1" x14ac:dyDescent="0.2">
      <c r="A8" s="18"/>
      <c r="B8" s="50">
        <f t="shared" ref="B8:B36" si="7">B7+1</f>
        <v>44350</v>
      </c>
      <c r="C8" s="51" t="str">
        <f t="shared" si="1"/>
        <v>木</v>
      </c>
      <c r="D8" s="21"/>
      <c r="E8" s="19"/>
      <c r="F8" s="9"/>
      <c r="G8" s="150">
        <f t="shared" si="0"/>
        <v>0</v>
      </c>
      <c r="H8" s="151" t="str">
        <f t="shared" si="2"/>
        <v/>
      </c>
      <c r="I8" s="6">
        <f>SUM($H$6:H8)</f>
        <v>0</v>
      </c>
      <c r="J8" s="5" t="str">
        <f t="shared" si="3"/>
        <v/>
      </c>
      <c r="K8" s="5" t="str">
        <f t="shared" si="4"/>
        <v/>
      </c>
      <c r="L8" s="36"/>
      <c r="M8" s="68"/>
      <c r="N8" s="69"/>
      <c r="O8" s="69"/>
      <c r="P8" s="69"/>
      <c r="Q8" s="60"/>
      <c r="R8" s="155">
        <f t="shared" si="5"/>
        <v>0</v>
      </c>
      <c r="S8" s="61"/>
      <c r="T8" s="70"/>
      <c r="V8" s="85"/>
      <c r="W8" s="86"/>
      <c r="X8" s="86"/>
      <c r="Y8" s="84"/>
      <c r="Z8" s="237">
        <f t="shared" si="6"/>
        <v>0</v>
      </c>
      <c r="AA8" s="87"/>
    </row>
    <row r="9" spans="1:28" ht="15.75" customHeight="1" x14ac:dyDescent="0.2">
      <c r="A9" s="18"/>
      <c r="B9" s="48">
        <f t="shared" si="7"/>
        <v>44351</v>
      </c>
      <c r="C9" s="49" t="str">
        <f t="shared" si="1"/>
        <v>金</v>
      </c>
      <c r="D9" s="22"/>
      <c r="E9" s="20"/>
      <c r="F9" s="10"/>
      <c r="G9" s="148">
        <f t="shared" si="0"/>
        <v>0</v>
      </c>
      <c r="H9" s="149" t="str">
        <f t="shared" si="2"/>
        <v/>
      </c>
      <c r="I9" s="8">
        <f>SUM($H$6:H9)</f>
        <v>0</v>
      </c>
      <c r="J9" s="5" t="str">
        <f t="shared" si="3"/>
        <v/>
      </c>
      <c r="K9" s="5" t="str">
        <f t="shared" si="4"/>
        <v/>
      </c>
      <c r="L9" s="36"/>
      <c r="M9" s="63"/>
      <c r="N9" s="64"/>
      <c r="O9" s="64"/>
      <c r="P9" s="64"/>
      <c r="Q9" s="65"/>
      <c r="R9" s="167">
        <f t="shared" si="5"/>
        <v>0</v>
      </c>
      <c r="S9" s="66"/>
      <c r="T9" s="67"/>
      <c r="V9" s="85"/>
      <c r="W9" s="86"/>
      <c r="X9" s="86"/>
      <c r="Y9" s="84"/>
      <c r="Z9" s="237">
        <f t="shared" si="6"/>
        <v>0</v>
      </c>
      <c r="AA9" s="87"/>
    </row>
    <row r="10" spans="1:28" ht="15.75" customHeight="1" x14ac:dyDescent="0.2">
      <c r="A10" s="18"/>
      <c r="B10" s="48">
        <f t="shared" si="7"/>
        <v>44352</v>
      </c>
      <c r="C10" s="49" t="str">
        <f t="shared" si="1"/>
        <v>土</v>
      </c>
      <c r="D10" s="22"/>
      <c r="E10" s="20"/>
      <c r="F10" s="15"/>
      <c r="G10" s="146">
        <f t="shared" si="0"/>
        <v>0</v>
      </c>
      <c r="H10" s="147" t="str">
        <f t="shared" si="2"/>
        <v/>
      </c>
      <c r="I10" s="7">
        <f>SUM($H$6:H10)</f>
        <v>0</v>
      </c>
      <c r="J10" s="5" t="str">
        <f t="shared" si="3"/>
        <v/>
      </c>
      <c r="K10" s="5" t="str">
        <f t="shared" si="4"/>
        <v/>
      </c>
      <c r="L10" s="36"/>
      <c r="M10" s="68"/>
      <c r="N10" s="69"/>
      <c r="O10" s="69"/>
      <c r="P10" s="69"/>
      <c r="Q10" s="60"/>
      <c r="R10" s="167">
        <f t="shared" si="5"/>
        <v>0</v>
      </c>
      <c r="S10" s="61"/>
      <c r="T10" s="70"/>
      <c r="V10" s="85"/>
      <c r="W10" s="86"/>
      <c r="X10" s="86"/>
      <c r="Y10" s="84"/>
      <c r="Z10" s="237">
        <f t="shared" si="6"/>
        <v>0</v>
      </c>
      <c r="AA10" s="87"/>
    </row>
    <row r="11" spans="1:28" ht="15.75" customHeight="1" x14ac:dyDescent="0.2">
      <c r="A11" s="18"/>
      <c r="B11" s="48">
        <f t="shared" si="7"/>
        <v>44353</v>
      </c>
      <c r="C11" s="49" t="str">
        <f t="shared" si="1"/>
        <v>日</v>
      </c>
      <c r="D11" s="22"/>
      <c r="E11" s="20"/>
      <c r="F11" s="10"/>
      <c r="G11" s="148">
        <f t="shared" si="0"/>
        <v>0</v>
      </c>
      <c r="H11" s="149" t="str">
        <f>IF(ISBLANK(D11),"",IF(E11-D11-F11&gt;1/3,E11-D11-F11-1/3,""))</f>
        <v/>
      </c>
      <c r="I11" s="4">
        <f>SUM($H$6:H11)</f>
        <v>0</v>
      </c>
      <c r="J11" s="5" t="str">
        <f t="shared" si="3"/>
        <v/>
      </c>
      <c r="K11" s="5" t="str">
        <f t="shared" si="4"/>
        <v/>
      </c>
      <c r="L11" s="36"/>
      <c r="M11" s="63"/>
      <c r="N11" s="64"/>
      <c r="O11" s="64"/>
      <c r="P11" s="64"/>
      <c r="Q11" s="65"/>
      <c r="R11" s="167">
        <f t="shared" si="5"/>
        <v>0</v>
      </c>
      <c r="S11" s="71"/>
      <c r="T11" s="67"/>
      <c r="V11" s="85"/>
      <c r="W11" s="86"/>
      <c r="X11" s="86"/>
      <c r="Y11" s="84"/>
      <c r="Z11" s="237">
        <f t="shared" si="6"/>
        <v>0</v>
      </c>
      <c r="AA11" s="87"/>
    </row>
    <row r="12" spans="1:28" ht="15.75" customHeight="1" x14ac:dyDescent="0.2">
      <c r="A12" s="18"/>
      <c r="B12" s="52">
        <f t="shared" si="7"/>
        <v>44354</v>
      </c>
      <c r="C12" s="47" t="str">
        <f t="shared" si="1"/>
        <v>月</v>
      </c>
      <c r="D12" s="22"/>
      <c r="E12" s="20"/>
      <c r="F12" s="10"/>
      <c r="G12" s="148">
        <f t="shared" si="0"/>
        <v>0</v>
      </c>
      <c r="H12" s="149" t="str">
        <f t="shared" si="2"/>
        <v/>
      </c>
      <c r="I12" s="4">
        <f>SUM($H$6:H12)</f>
        <v>0</v>
      </c>
      <c r="J12" s="5" t="str">
        <f t="shared" si="3"/>
        <v/>
      </c>
      <c r="K12" s="5" t="str">
        <f t="shared" si="4"/>
        <v/>
      </c>
      <c r="L12" s="36"/>
      <c r="M12" s="63"/>
      <c r="N12" s="64"/>
      <c r="O12" s="64"/>
      <c r="P12" s="64"/>
      <c r="Q12" s="65"/>
      <c r="R12" s="167">
        <f t="shared" si="5"/>
        <v>0</v>
      </c>
      <c r="S12" s="66"/>
      <c r="T12" s="72"/>
      <c r="V12" s="85"/>
      <c r="W12" s="86"/>
      <c r="X12" s="86"/>
      <c r="Y12" s="84"/>
      <c r="Z12" s="237">
        <f t="shared" si="6"/>
        <v>0</v>
      </c>
      <c r="AA12" s="87"/>
    </row>
    <row r="13" spans="1:28" ht="15.75" customHeight="1" x14ac:dyDescent="0.2">
      <c r="A13" s="18"/>
      <c r="B13" s="50">
        <f t="shared" si="7"/>
        <v>44355</v>
      </c>
      <c r="C13" s="51" t="str">
        <f t="shared" si="1"/>
        <v>火</v>
      </c>
      <c r="D13" s="22"/>
      <c r="E13" s="20"/>
      <c r="F13" s="15"/>
      <c r="G13" s="146">
        <f t="shared" si="0"/>
        <v>0</v>
      </c>
      <c r="H13" s="149" t="str">
        <f t="shared" si="2"/>
        <v/>
      </c>
      <c r="I13" s="4">
        <f>SUM($H$6:H13)</f>
        <v>0</v>
      </c>
      <c r="J13" s="5" t="str">
        <f t="shared" si="3"/>
        <v/>
      </c>
      <c r="K13" s="5" t="str">
        <f t="shared" si="4"/>
        <v/>
      </c>
      <c r="L13" s="36"/>
      <c r="M13" s="58"/>
      <c r="N13" s="59"/>
      <c r="O13" s="59"/>
      <c r="P13" s="59"/>
      <c r="Q13" s="60"/>
      <c r="R13" s="167">
        <f t="shared" si="5"/>
        <v>0</v>
      </c>
      <c r="S13" s="61"/>
      <c r="T13" s="62"/>
      <c r="V13" s="85"/>
      <c r="W13" s="86"/>
      <c r="X13" s="86"/>
      <c r="Y13" s="84"/>
      <c r="Z13" s="237">
        <f t="shared" si="6"/>
        <v>0</v>
      </c>
      <c r="AA13" s="87"/>
    </row>
    <row r="14" spans="1:28" ht="15.75" customHeight="1" x14ac:dyDescent="0.2">
      <c r="A14" s="18"/>
      <c r="B14" s="48">
        <f t="shared" si="7"/>
        <v>44356</v>
      </c>
      <c r="C14" s="49" t="str">
        <f t="shared" si="1"/>
        <v>水</v>
      </c>
      <c r="D14" s="22"/>
      <c r="E14" s="20"/>
      <c r="F14" s="10"/>
      <c r="G14" s="148">
        <f t="shared" si="0"/>
        <v>0</v>
      </c>
      <c r="H14" s="149" t="str">
        <f t="shared" si="2"/>
        <v/>
      </c>
      <c r="I14" s="4">
        <f>SUM($H$6:H14)</f>
        <v>0</v>
      </c>
      <c r="J14" s="5" t="str">
        <f t="shared" si="3"/>
        <v/>
      </c>
      <c r="K14" s="5" t="str">
        <f t="shared" si="4"/>
        <v/>
      </c>
      <c r="L14" s="36"/>
      <c r="M14" s="63"/>
      <c r="N14" s="64"/>
      <c r="O14" s="64"/>
      <c r="P14" s="64"/>
      <c r="Q14" s="65"/>
      <c r="R14" s="166">
        <f t="shared" si="5"/>
        <v>0</v>
      </c>
      <c r="S14" s="66"/>
      <c r="T14" s="67"/>
      <c r="V14" s="85"/>
      <c r="W14" s="86"/>
      <c r="X14" s="86"/>
      <c r="Y14" s="84"/>
      <c r="Z14" s="237">
        <f t="shared" si="6"/>
        <v>0</v>
      </c>
      <c r="AA14" s="87"/>
    </row>
    <row r="15" spans="1:28" ht="15.75" customHeight="1" x14ac:dyDescent="0.2">
      <c r="A15" s="18"/>
      <c r="B15" s="50">
        <f t="shared" si="7"/>
        <v>44357</v>
      </c>
      <c r="C15" s="51" t="str">
        <f t="shared" si="1"/>
        <v>木</v>
      </c>
      <c r="D15" s="22"/>
      <c r="E15" s="20"/>
      <c r="F15" s="10"/>
      <c r="G15" s="148">
        <f t="shared" si="0"/>
        <v>0</v>
      </c>
      <c r="H15" s="149" t="str">
        <f t="shared" si="2"/>
        <v/>
      </c>
      <c r="I15" s="4">
        <f>SUM($H$6:H15)</f>
        <v>0</v>
      </c>
      <c r="J15" s="5" t="str">
        <f t="shared" si="3"/>
        <v/>
      </c>
      <c r="K15" s="5" t="str">
        <f t="shared" si="4"/>
        <v/>
      </c>
      <c r="L15" s="36"/>
      <c r="M15" s="68"/>
      <c r="N15" s="69"/>
      <c r="O15" s="69"/>
      <c r="P15" s="69"/>
      <c r="Q15" s="60"/>
      <c r="R15" s="155">
        <f t="shared" si="5"/>
        <v>0</v>
      </c>
      <c r="S15" s="61"/>
      <c r="T15" s="70"/>
      <c r="V15" s="85"/>
      <c r="W15" s="86"/>
      <c r="X15" s="86"/>
      <c r="Y15" s="84"/>
      <c r="Z15" s="237">
        <f t="shared" si="6"/>
        <v>0</v>
      </c>
      <c r="AA15" s="87"/>
    </row>
    <row r="16" spans="1:28" ht="15.75" customHeight="1" x14ac:dyDescent="0.2">
      <c r="A16" s="18"/>
      <c r="B16" s="48">
        <f t="shared" si="7"/>
        <v>44358</v>
      </c>
      <c r="C16" s="49" t="str">
        <f t="shared" si="1"/>
        <v>金</v>
      </c>
      <c r="D16" s="22"/>
      <c r="E16" s="20"/>
      <c r="F16" s="10"/>
      <c r="G16" s="148">
        <f t="shared" si="0"/>
        <v>0</v>
      </c>
      <c r="H16" s="149" t="str">
        <f t="shared" si="2"/>
        <v/>
      </c>
      <c r="I16" s="4">
        <f>SUM($H$6:H16)</f>
        <v>0</v>
      </c>
      <c r="J16" s="5" t="str">
        <f t="shared" si="3"/>
        <v/>
      </c>
      <c r="K16" s="5" t="str">
        <f t="shared" si="4"/>
        <v/>
      </c>
      <c r="L16" s="37"/>
      <c r="M16" s="63"/>
      <c r="N16" s="64"/>
      <c r="O16" s="64"/>
      <c r="P16" s="64"/>
      <c r="Q16" s="65"/>
      <c r="R16" s="166">
        <f t="shared" si="5"/>
        <v>0</v>
      </c>
      <c r="S16" s="66"/>
      <c r="T16" s="67"/>
      <c r="V16" s="85"/>
      <c r="W16" s="86"/>
      <c r="X16" s="86"/>
      <c r="Y16" s="84"/>
      <c r="Z16" s="227">
        <f t="shared" si="6"/>
        <v>0</v>
      </c>
      <c r="AA16" s="87"/>
    </row>
    <row r="17" spans="1:27" ht="15.75" customHeight="1" x14ac:dyDescent="0.2">
      <c r="A17" s="18"/>
      <c r="B17" s="52">
        <f t="shared" si="7"/>
        <v>44359</v>
      </c>
      <c r="C17" s="47" t="str">
        <f t="shared" si="1"/>
        <v>土</v>
      </c>
      <c r="D17" s="22"/>
      <c r="E17" s="20"/>
      <c r="F17" s="10"/>
      <c r="G17" s="148">
        <f t="shared" si="0"/>
        <v>0</v>
      </c>
      <c r="H17" s="149" t="str">
        <f t="shared" si="2"/>
        <v/>
      </c>
      <c r="I17" s="4">
        <f>SUM($H$6:H17)</f>
        <v>0</v>
      </c>
      <c r="J17" s="5" t="str">
        <f t="shared" si="3"/>
        <v/>
      </c>
      <c r="K17" s="5" t="str">
        <f t="shared" si="4"/>
        <v/>
      </c>
      <c r="L17" s="36"/>
      <c r="M17" s="68"/>
      <c r="N17" s="69"/>
      <c r="O17" s="69"/>
      <c r="P17" s="69"/>
      <c r="Q17" s="60"/>
      <c r="R17" s="166">
        <f t="shared" si="5"/>
        <v>0</v>
      </c>
      <c r="S17" s="61"/>
      <c r="T17" s="70"/>
      <c r="V17" s="85"/>
      <c r="W17" s="86"/>
      <c r="X17" s="86"/>
      <c r="Y17" s="84"/>
      <c r="Z17" s="245">
        <f t="shared" si="6"/>
        <v>0</v>
      </c>
      <c r="AA17" s="87"/>
    </row>
    <row r="18" spans="1:27" ht="15.75" customHeight="1" x14ac:dyDescent="0.2">
      <c r="A18" s="18"/>
      <c r="B18" s="50">
        <f t="shared" si="7"/>
        <v>44360</v>
      </c>
      <c r="C18" s="51" t="str">
        <f t="shared" si="1"/>
        <v>日</v>
      </c>
      <c r="D18" s="22"/>
      <c r="E18" s="20"/>
      <c r="F18" s="10"/>
      <c r="G18" s="148">
        <f t="shared" si="0"/>
        <v>0</v>
      </c>
      <c r="H18" s="149" t="str">
        <f t="shared" si="2"/>
        <v/>
      </c>
      <c r="I18" s="4">
        <f>SUM($H$6:H18)</f>
        <v>0</v>
      </c>
      <c r="J18" s="5" t="str">
        <f t="shared" si="3"/>
        <v/>
      </c>
      <c r="K18" s="5" t="str">
        <f t="shared" si="4"/>
        <v/>
      </c>
      <c r="L18" s="37"/>
      <c r="M18" s="63"/>
      <c r="N18" s="64"/>
      <c r="O18" s="64"/>
      <c r="P18" s="64"/>
      <c r="Q18" s="65"/>
      <c r="R18" s="166">
        <f t="shared" si="5"/>
        <v>0</v>
      </c>
      <c r="S18" s="66"/>
      <c r="T18" s="67"/>
      <c r="V18" s="85"/>
      <c r="W18" s="86"/>
      <c r="X18" s="86"/>
      <c r="Y18" s="84"/>
      <c r="Z18" s="227">
        <f t="shared" si="6"/>
        <v>0</v>
      </c>
      <c r="AA18" s="87"/>
    </row>
    <row r="19" spans="1:27" ht="15.75" customHeight="1" x14ac:dyDescent="0.2">
      <c r="A19" s="18"/>
      <c r="B19" s="48">
        <f t="shared" si="7"/>
        <v>44361</v>
      </c>
      <c r="C19" s="49" t="str">
        <f t="shared" si="1"/>
        <v>月</v>
      </c>
      <c r="D19" s="22"/>
      <c r="E19" s="20"/>
      <c r="F19" s="10"/>
      <c r="G19" s="148">
        <f t="shared" si="0"/>
        <v>0</v>
      </c>
      <c r="H19" s="149" t="str">
        <f t="shared" si="2"/>
        <v/>
      </c>
      <c r="I19" s="4">
        <f>SUM($H$6:H19)</f>
        <v>0</v>
      </c>
      <c r="J19" s="5" t="str">
        <f t="shared" si="3"/>
        <v/>
      </c>
      <c r="K19" s="5" t="str">
        <f t="shared" si="4"/>
        <v/>
      </c>
      <c r="L19" s="36"/>
      <c r="M19" s="63"/>
      <c r="N19" s="64"/>
      <c r="O19" s="64"/>
      <c r="P19" s="64"/>
      <c r="Q19" s="65"/>
      <c r="R19" s="166">
        <f t="shared" si="5"/>
        <v>0</v>
      </c>
      <c r="S19" s="66"/>
      <c r="T19" s="72"/>
      <c r="V19" s="85"/>
      <c r="W19" s="86"/>
      <c r="X19" s="86"/>
      <c r="Y19" s="84"/>
      <c r="Z19" s="245">
        <f t="shared" si="6"/>
        <v>0</v>
      </c>
      <c r="AA19" s="87"/>
    </row>
    <row r="20" spans="1:27" ht="15.75" customHeight="1" x14ac:dyDescent="0.2">
      <c r="A20" s="18"/>
      <c r="B20" s="48">
        <f t="shared" si="7"/>
        <v>44362</v>
      </c>
      <c r="C20" s="49" t="str">
        <f t="shared" si="1"/>
        <v>火</v>
      </c>
      <c r="D20" s="22"/>
      <c r="E20" s="20"/>
      <c r="F20" s="9"/>
      <c r="G20" s="150">
        <f t="shared" si="0"/>
        <v>0</v>
      </c>
      <c r="H20" s="149" t="str">
        <f t="shared" si="2"/>
        <v/>
      </c>
      <c r="I20" s="4">
        <f>SUM($H$6:H20)</f>
        <v>0</v>
      </c>
      <c r="J20" s="5" t="str">
        <f t="shared" si="3"/>
        <v/>
      </c>
      <c r="K20" s="5" t="str">
        <f t="shared" si="4"/>
        <v/>
      </c>
      <c r="L20" s="36"/>
      <c r="M20" s="58"/>
      <c r="N20" s="59"/>
      <c r="O20" s="59"/>
      <c r="P20" s="59"/>
      <c r="Q20" s="60"/>
      <c r="R20" s="167">
        <f t="shared" si="5"/>
        <v>0</v>
      </c>
      <c r="S20" s="61"/>
      <c r="T20" s="62"/>
      <c r="V20" s="85"/>
      <c r="W20" s="86"/>
      <c r="X20" s="86"/>
      <c r="Y20" s="84"/>
      <c r="Z20" s="237">
        <f t="shared" si="6"/>
        <v>0</v>
      </c>
      <c r="AA20" s="87"/>
    </row>
    <row r="21" spans="1:27" ht="15.75" customHeight="1" x14ac:dyDescent="0.2">
      <c r="A21" s="18"/>
      <c r="B21" s="48">
        <f t="shared" si="7"/>
        <v>44363</v>
      </c>
      <c r="C21" s="49" t="str">
        <f t="shared" si="1"/>
        <v>水</v>
      </c>
      <c r="D21" s="22"/>
      <c r="E21" s="20"/>
      <c r="F21" s="10"/>
      <c r="G21" s="148">
        <f t="shared" si="0"/>
        <v>0</v>
      </c>
      <c r="H21" s="149" t="str">
        <f t="shared" si="2"/>
        <v/>
      </c>
      <c r="I21" s="4">
        <f>SUM($H$6:H21)</f>
        <v>0</v>
      </c>
      <c r="J21" s="5" t="str">
        <f t="shared" si="3"/>
        <v/>
      </c>
      <c r="K21" s="5" t="str">
        <f t="shared" si="4"/>
        <v/>
      </c>
      <c r="L21" s="37"/>
      <c r="M21" s="63"/>
      <c r="N21" s="64"/>
      <c r="O21" s="64"/>
      <c r="P21" s="64"/>
      <c r="Q21" s="65"/>
      <c r="R21" s="167">
        <f t="shared" si="5"/>
        <v>0</v>
      </c>
      <c r="S21" s="66"/>
      <c r="T21" s="67"/>
      <c r="V21" s="85"/>
      <c r="W21" s="86"/>
      <c r="X21" s="86"/>
      <c r="Y21" s="84"/>
      <c r="Z21" s="237">
        <f t="shared" si="6"/>
        <v>0</v>
      </c>
      <c r="AA21" s="87"/>
    </row>
    <row r="22" spans="1:27" ht="15.75" customHeight="1" x14ac:dyDescent="0.2">
      <c r="A22" s="18"/>
      <c r="B22" s="48">
        <f t="shared" si="7"/>
        <v>44364</v>
      </c>
      <c r="C22" s="49" t="str">
        <f t="shared" si="1"/>
        <v>木</v>
      </c>
      <c r="D22" s="22"/>
      <c r="E22" s="20"/>
      <c r="F22" s="9"/>
      <c r="G22" s="150">
        <f t="shared" si="0"/>
        <v>0</v>
      </c>
      <c r="H22" s="149" t="str">
        <f t="shared" si="2"/>
        <v/>
      </c>
      <c r="I22" s="4">
        <f>SUM($H$6:H22)</f>
        <v>0</v>
      </c>
      <c r="J22" s="5" t="str">
        <f t="shared" si="3"/>
        <v/>
      </c>
      <c r="K22" s="5" t="str">
        <f t="shared" si="4"/>
        <v/>
      </c>
      <c r="L22" s="36"/>
      <c r="M22" s="68"/>
      <c r="N22" s="69"/>
      <c r="O22" s="69"/>
      <c r="P22" s="69"/>
      <c r="Q22" s="60"/>
      <c r="R22" s="167">
        <f t="shared" si="5"/>
        <v>0</v>
      </c>
      <c r="S22" s="61"/>
      <c r="T22" s="70"/>
      <c r="V22" s="85"/>
      <c r="W22" s="86"/>
      <c r="X22" s="86"/>
      <c r="Y22" s="84"/>
      <c r="Z22" s="237">
        <f t="shared" si="6"/>
        <v>0</v>
      </c>
      <c r="AA22" s="87"/>
    </row>
    <row r="23" spans="1:27" ht="15.75" customHeight="1" x14ac:dyDescent="0.2">
      <c r="A23" s="18"/>
      <c r="B23" s="48">
        <f t="shared" si="7"/>
        <v>44365</v>
      </c>
      <c r="C23" s="49" t="str">
        <f t="shared" si="1"/>
        <v>金</v>
      </c>
      <c r="D23" s="22"/>
      <c r="E23" s="20"/>
      <c r="F23" s="10"/>
      <c r="G23" s="148">
        <f t="shared" si="0"/>
        <v>0</v>
      </c>
      <c r="H23" s="149" t="str">
        <f t="shared" si="2"/>
        <v/>
      </c>
      <c r="I23" s="4">
        <f>SUM($H$6:H23)</f>
        <v>0</v>
      </c>
      <c r="J23" s="5" t="str">
        <f t="shared" si="3"/>
        <v/>
      </c>
      <c r="K23" s="5" t="str">
        <f t="shared" si="4"/>
        <v/>
      </c>
      <c r="L23" s="36"/>
      <c r="M23" s="63"/>
      <c r="N23" s="64"/>
      <c r="O23" s="64"/>
      <c r="P23" s="64"/>
      <c r="Q23" s="65"/>
      <c r="R23" s="167">
        <f t="shared" si="5"/>
        <v>0</v>
      </c>
      <c r="S23" s="66"/>
      <c r="T23" s="67"/>
      <c r="V23" s="85"/>
      <c r="W23" s="86"/>
      <c r="X23" s="86"/>
      <c r="Y23" s="84"/>
      <c r="Z23" s="227">
        <f t="shared" si="6"/>
        <v>0</v>
      </c>
      <c r="AA23" s="87"/>
    </row>
    <row r="24" spans="1:27" ht="15.75" customHeight="1" x14ac:dyDescent="0.2">
      <c r="A24" s="18"/>
      <c r="B24" s="48">
        <f t="shared" si="7"/>
        <v>44366</v>
      </c>
      <c r="C24" s="49" t="str">
        <f t="shared" si="1"/>
        <v>土</v>
      </c>
      <c r="D24" s="22"/>
      <c r="E24" s="20"/>
      <c r="F24" s="9"/>
      <c r="G24" s="150">
        <f t="shared" si="0"/>
        <v>0</v>
      </c>
      <c r="H24" s="149" t="str">
        <f t="shared" si="2"/>
        <v/>
      </c>
      <c r="I24" s="4">
        <f>SUM($H$6:H24)</f>
        <v>0</v>
      </c>
      <c r="J24" s="5" t="str">
        <f t="shared" si="3"/>
        <v/>
      </c>
      <c r="K24" s="5" t="str">
        <f t="shared" si="4"/>
        <v/>
      </c>
      <c r="L24" s="35"/>
      <c r="M24" s="68"/>
      <c r="N24" s="69"/>
      <c r="O24" s="69"/>
      <c r="P24" s="69"/>
      <c r="Q24" s="60"/>
      <c r="R24" s="166">
        <f t="shared" si="5"/>
        <v>0</v>
      </c>
      <c r="S24" s="61"/>
      <c r="T24" s="70"/>
      <c r="V24" s="85"/>
      <c r="W24" s="86"/>
      <c r="X24" s="86"/>
      <c r="Y24" s="84"/>
      <c r="Z24" s="245">
        <f t="shared" si="6"/>
        <v>0</v>
      </c>
      <c r="AA24" s="87"/>
    </row>
    <row r="25" spans="1:27" ht="15.75" customHeight="1" x14ac:dyDescent="0.2">
      <c r="A25" s="18"/>
      <c r="B25" s="48">
        <f t="shared" si="7"/>
        <v>44367</v>
      </c>
      <c r="C25" s="49" t="str">
        <f t="shared" si="1"/>
        <v>日</v>
      </c>
      <c r="D25" s="22"/>
      <c r="E25" s="20"/>
      <c r="F25" s="10"/>
      <c r="G25" s="148">
        <f t="shared" si="0"/>
        <v>0</v>
      </c>
      <c r="H25" s="149" t="str">
        <f t="shared" si="2"/>
        <v/>
      </c>
      <c r="I25" s="4">
        <f>SUM($H$6:H25)</f>
        <v>0</v>
      </c>
      <c r="J25" s="5" t="str">
        <f t="shared" si="3"/>
        <v/>
      </c>
      <c r="K25" s="5" t="str">
        <f t="shared" si="4"/>
        <v/>
      </c>
      <c r="L25" s="37"/>
      <c r="M25" s="63"/>
      <c r="N25" s="64"/>
      <c r="O25" s="64"/>
      <c r="P25" s="64"/>
      <c r="Q25" s="65"/>
      <c r="R25" s="166">
        <f t="shared" si="5"/>
        <v>0</v>
      </c>
      <c r="S25" s="66"/>
      <c r="T25" s="67"/>
      <c r="V25" s="85"/>
      <c r="W25" s="86"/>
      <c r="X25" s="86"/>
      <c r="Y25" s="84"/>
      <c r="Z25" s="237">
        <f t="shared" si="6"/>
        <v>0</v>
      </c>
      <c r="AA25" s="87"/>
    </row>
    <row r="26" spans="1:27" ht="15.75" customHeight="1" x14ac:dyDescent="0.2">
      <c r="A26" s="18"/>
      <c r="B26" s="50">
        <f t="shared" si="7"/>
        <v>44368</v>
      </c>
      <c r="C26" s="51" t="str">
        <f t="shared" si="1"/>
        <v>月</v>
      </c>
      <c r="D26" s="22"/>
      <c r="E26" s="20"/>
      <c r="F26" s="9"/>
      <c r="G26" s="150">
        <f t="shared" si="0"/>
        <v>0</v>
      </c>
      <c r="H26" s="151" t="str">
        <f t="shared" si="2"/>
        <v/>
      </c>
      <c r="I26" s="4">
        <f>SUM($H$6:H26)</f>
        <v>0</v>
      </c>
      <c r="J26" s="5" t="str">
        <f t="shared" si="3"/>
        <v/>
      </c>
      <c r="K26" s="5" t="str">
        <f t="shared" si="4"/>
        <v/>
      </c>
      <c r="L26" s="36"/>
      <c r="M26" s="68"/>
      <c r="N26" s="69"/>
      <c r="O26" s="69"/>
      <c r="P26" s="69"/>
      <c r="Q26" s="60"/>
      <c r="R26" s="166">
        <f t="shared" si="5"/>
        <v>0</v>
      </c>
      <c r="S26" s="66"/>
      <c r="T26" s="73"/>
      <c r="V26" s="85"/>
      <c r="W26" s="86"/>
      <c r="X26" s="86"/>
      <c r="Y26" s="84"/>
      <c r="Z26" s="227">
        <f t="shared" si="6"/>
        <v>0</v>
      </c>
      <c r="AA26" s="87"/>
    </row>
    <row r="27" spans="1:27" ht="15.75" customHeight="1" x14ac:dyDescent="0.2">
      <c r="A27" s="18"/>
      <c r="B27" s="48">
        <f t="shared" si="7"/>
        <v>44369</v>
      </c>
      <c r="C27" s="49" t="str">
        <f t="shared" si="1"/>
        <v>火</v>
      </c>
      <c r="D27" s="22"/>
      <c r="E27" s="20"/>
      <c r="F27" s="10"/>
      <c r="G27" s="148">
        <f t="shared" si="0"/>
        <v>0</v>
      </c>
      <c r="H27" s="149" t="str">
        <f t="shared" si="2"/>
        <v/>
      </c>
      <c r="I27" s="4">
        <f>SUM($H$6:H27)</f>
        <v>0</v>
      </c>
      <c r="J27" s="5" t="str">
        <f t="shared" si="3"/>
        <v/>
      </c>
      <c r="K27" s="5" t="str">
        <f t="shared" si="4"/>
        <v/>
      </c>
      <c r="L27" s="36"/>
      <c r="M27" s="74"/>
      <c r="N27" s="75"/>
      <c r="O27" s="75"/>
      <c r="P27" s="75"/>
      <c r="Q27" s="65"/>
      <c r="R27" s="155">
        <f t="shared" si="5"/>
        <v>0</v>
      </c>
      <c r="S27" s="61"/>
      <c r="T27" s="76"/>
      <c r="V27" s="85"/>
      <c r="W27" s="86"/>
      <c r="X27" s="86"/>
      <c r="Y27" s="84"/>
      <c r="Z27" s="245">
        <f t="shared" si="6"/>
        <v>0</v>
      </c>
      <c r="AA27" s="87"/>
    </row>
    <row r="28" spans="1:27" ht="15.75" customHeight="1" x14ac:dyDescent="0.2">
      <c r="A28" s="18"/>
      <c r="B28" s="48">
        <f t="shared" si="7"/>
        <v>44370</v>
      </c>
      <c r="C28" s="49" t="str">
        <f t="shared" si="1"/>
        <v>水</v>
      </c>
      <c r="D28" s="22"/>
      <c r="E28" s="20"/>
      <c r="F28" s="10"/>
      <c r="G28" s="148">
        <f t="shared" si="0"/>
        <v>0</v>
      </c>
      <c r="H28" s="147" t="str">
        <f t="shared" si="2"/>
        <v/>
      </c>
      <c r="I28" s="4">
        <f>SUM($H$6:H28)</f>
        <v>0</v>
      </c>
      <c r="J28" s="5" t="str">
        <f t="shared" si="3"/>
        <v/>
      </c>
      <c r="K28" s="5" t="str">
        <f t="shared" si="4"/>
        <v/>
      </c>
      <c r="L28" s="36"/>
      <c r="M28" s="63"/>
      <c r="N28" s="64"/>
      <c r="O28" s="64"/>
      <c r="P28" s="64"/>
      <c r="Q28" s="65"/>
      <c r="R28" s="167">
        <f t="shared" si="5"/>
        <v>0</v>
      </c>
      <c r="S28" s="66"/>
      <c r="T28" s="67"/>
      <c r="V28" s="85"/>
      <c r="W28" s="86"/>
      <c r="X28" s="86"/>
      <c r="Y28" s="84"/>
      <c r="Z28" s="237">
        <f t="shared" si="6"/>
        <v>0</v>
      </c>
      <c r="AA28" s="87"/>
    </row>
    <row r="29" spans="1:27" ht="15.75" customHeight="1" x14ac:dyDescent="0.2">
      <c r="A29" s="18"/>
      <c r="B29" s="48">
        <f t="shared" si="7"/>
        <v>44371</v>
      </c>
      <c r="C29" s="49" t="str">
        <f t="shared" si="1"/>
        <v>木</v>
      </c>
      <c r="D29" s="22"/>
      <c r="E29" s="20"/>
      <c r="F29" s="10"/>
      <c r="G29" s="148">
        <f t="shared" si="0"/>
        <v>0</v>
      </c>
      <c r="H29" s="149" t="str">
        <f t="shared" si="2"/>
        <v/>
      </c>
      <c r="I29" s="4">
        <f>SUM($H$6:H29)</f>
        <v>0</v>
      </c>
      <c r="J29" s="5" t="str">
        <f t="shared" si="3"/>
        <v/>
      </c>
      <c r="K29" s="5" t="str">
        <f t="shared" si="4"/>
        <v/>
      </c>
      <c r="L29" s="36"/>
      <c r="M29" s="68"/>
      <c r="N29" s="69"/>
      <c r="O29" s="69"/>
      <c r="P29" s="69"/>
      <c r="Q29" s="60"/>
      <c r="R29" s="167">
        <f t="shared" si="5"/>
        <v>0</v>
      </c>
      <c r="S29" s="61"/>
      <c r="T29" s="70"/>
      <c r="V29" s="85"/>
      <c r="W29" s="86"/>
      <c r="X29" s="86"/>
      <c r="Y29" s="84"/>
      <c r="Z29" s="227">
        <f t="shared" si="6"/>
        <v>0</v>
      </c>
      <c r="AA29" s="87"/>
    </row>
    <row r="30" spans="1:27" ht="15.75" customHeight="1" x14ac:dyDescent="0.2">
      <c r="A30" s="18"/>
      <c r="B30" s="48">
        <f t="shared" si="7"/>
        <v>44372</v>
      </c>
      <c r="C30" s="49" t="str">
        <f t="shared" si="1"/>
        <v>金</v>
      </c>
      <c r="D30" s="22"/>
      <c r="E30" s="20"/>
      <c r="F30" s="10"/>
      <c r="G30" s="148">
        <f t="shared" si="0"/>
        <v>0</v>
      </c>
      <c r="H30" s="149" t="str">
        <f t="shared" si="2"/>
        <v/>
      </c>
      <c r="I30" s="4">
        <f>SUM($H$6:H30)</f>
        <v>0</v>
      </c>
      <c r="J30" s="5" t="str">
        <f t="shared" si="3"/>
        <v/>
      </c>
      <c r="K30" s="5" t="str">
        <f t="shared" si="4"/>
        <v/>
      </c>
      <c r="L30" s="36"/>
      <c r="M30" s="63"/>
      <c r="N30" s="64"/>
      <c r="O30" s="64"/>
      <c r="P30" s="64"/>
      <c r="Q30" s="65"/>
      <c r="R30" s="167">
        <f t="shared" si="5"/>
        <v>0</v>
      </c>
      <c r="S30" s="66"/>
      <c r="T30" s="67"/>
      <c r="V30" s="85"/>
      <c r="W30" s="86"/>
      <c r="X30" s="86"/>
      <c r="Y30" s="84"/>
      <c r="Z30" s="227">
        <f t="shared" si="6"/>
        <v>0</v>
      </c>
      <c r="AA30" s="87"/>
    </row>
    <row r="31" spans="1:27" ht="15.75" customHeight="1" x14ac:dyDescent="0.2">
      <c r="A31" s="18"/>
      <c r="B31" s="48">
        <f t="shared" si="7"/>
        <v>44373</v>
      </c>
      <c r="C31" s="49" t="str">
        <f t="shared" si="1"/>
        <v>土</v>
      </c>
      <c r="D31" s="22"/>
      <c r="E31" s="20"/>
      <c r="F31" s="10"/>
      <c r="G31" s="148">
        <f t="shared" si="0"/>
        <v>0</v>
      </c>
      <c r="H31" s="149" t="str">
        <f>IF(ISBLANK(D31),"",IF(E31-D31-F31&gt;1/3,E31-D31-F31-1/3,""))</f>
        <v/>
      </c>
      <c r="I31" s="4">
        <f>SUM($H$6:H31)</f>
        <v>0</v>
      </c>
      <c r="J31" s="5" t="str">
        <f t="shared" si="3"/>
        <v/>
      </c>
      <c r="K31" s="5" t="str">
        <f t="shared" si="4"/>
        <v/>
      </c>
      <c r="L31" s="36"/>
      <c r="M31" s="68"/>
      <c r="N31" s="69"/>
      <c r="O31" s="69"/>
      <c r="P31" s="69"/>
      <c r="Q31" s="60"/>
      <c r="R31" s="166">
        <f t="shared" si="5"/>
        <v>0</v>
      </c>
      <c r="S31" s="66"/>
      <c r="T31" s="70"/>
      <c r="V31" s="85"/>
      <c r="W31" s="86"/>
      <c r="X31" s="86"/>
      <c r="Y31" s="84"/>
      <c r="Z31" s="227">
        <f t="shared" si="6"/>
        <v>0</v>
      </c>
      <c r="AA31" s="87"/>
    </row>
    <row r="32" spans="1:27" ht="15.75" customHeight="1" x14ac:dyDescent="0.2">
      <c r="A32" s="18"/>
      <c r="B32" s="48">
        <f t="shared" si="7"/>
        <v>44374</v>
      </c>
      <c r="C32" s="49" t="str">
        <f t="shared" si="1"/>
        <v>日</v>
      </c>
      <c r="D32" s="22"/>
      <c r="E32" s="20"/>
      <c r="F32" s="10"/>
      <c r="G32" s="148">
        <f t="shared" si="0"/>
        <v>0</v>
      </c>
      <c r="H32" s="149" t="str">
        <f t="shared" si="2"/>
        <v/>
      </c>
      <c r="I32" s="4">
        <f>SUM($H$6:H32)</f>
        <v>0</v>
      </c>
      <c r="J32" s="5" t="str">
        <f t="shared" si="3"/>
        <v/>
      </c>
      <c r="K32" s="5" t="str">
        <f t="shared" si="4"/>
        <v/>
      </c>
      <c r="L32" s="35"/>
      <c r="M32" s="63"/>
      <c r="N32" s="64"/>
      <c r="O32" s="64"/>
      <c r="P32" s="64"/>
      <c r="Q32" s="65"/>
      <c r="R32" s="155">
        <f>M32+N32+O32+P32+Q32</f>
        <v>0</v>
      </c>
      <c r="S32" s="61"/>
      <c r="T32" s="67"/>
      <c r="V32" s="85"/>
      <c r="W32" s="86"/>
      <c r="X32" s="86"/>
      <c r="Y32" s="84"/>
      <c r="Z32" s="245">
        <f t="shared" si="6"/>
        <v>0</v>
      </c>
      <c r="AA32" s="87"/>
    </row>
    <row r="33" spans="1:27" ht="15.75" customHeight="1" x14ac:dyDescent="0.2">
      <c r="A33" s="18"/>
      <c r="B33" s="52">
        <f t="shared" si="7"/>
        <v>44375</v>
      </c>
      <c r="C33" s="47" t="str">
        <f t="shared" si="1"/>
        <v>月</v>
      </c>
      <c r="D33" s="22"/>
      <c r="E33" s="20"/>
      <c r="F33" s="15"/>
      <c r="G33" s="146">
        <f t="shared" si="0"/>
        <v>0</v>
      </c>
      <c r="H33" s="149" t="str">
        <f t="shared" si="2"/>
        <v/>
      </c>
      <c r="I33" s="4">
        <f>SUM($H$6:H33)</f>
        <v>0</v>
      </c>
      <c r="J33" s="5" t="str">
        <f t="shared" si="3"/>
        <v/>
      </c>
      <c r="K33" s="5" t="str">
        <f t="shared" si="4"/>
        <v/>
      </c>
      <c r="L33" s="36"/>
      <c r="M33" s="63"/>
      <c r="N33" s="64"/>
      <c r="O33" s="64"/>
      <c r="P33" s="64"/>
      <c r="Q33" s="65"/>
      <c r="R33" s="166">
        <f t="shared" si="5"/>
        <v>0</v>
      </c>
      <c r="S33" s="66"/>
      <c r="T33" s="72"/>
      <c r="V33" s="85"/>
      <c r="W33" s="86"/>
      <c r="X33" s="86"/>
      <c r="Y33" s="84"/>
      <c r="Z33" s="237">
        <f t="shared" si="6"/>
        <v>0</v>
      </c>
      <c r="AA33" s="87"/>
    </row>
    <row r="34" spans="1:27" ht="15.75" customHeight="1" thickBot="1" x14ac:dyDescent="0.25">
      <c r="A34" s="18"/>
      <c r="B34" s="48">
        <f t="shared" si="7"/>
        <v>44376</v>
      </c>
      <c r="C34" s="49" t="str">
        <f t="shared" si="1"/>
        <v>火</v>
      </c>
      <c r="D34" s="22"/>
      <c r="E34" s="20"/>
      <c r="F34" s="10"/>
      <c r="G34" s="148">
        <f t="shared" si="0"/>
        <v>0</v>
      </c>
      <c r="H34" s="149" t="str">
        <f t="shared" si="2"/>
        <v/>
      </c>
      <c r="I34" s="4">
        <f>SUM($H$6:H34)</f>
        <v>0</v>
      </c>
      <c r="J34" s="5" t="str">
        <f t="shared" si="3"/>
        <v/>
      </c>
      <c r="K34" s="5" t="str">
        <f t="shared" si="4"/>
        <v/>
      </c>
      <c r="L34" s="38"/>
      <c r="M34" s="68"/>
      <c r="N34" s="69"/>
      <c r="O34" s="69"/>
      <c r="P34" s="69"/>
      <c r="Q34" s="60"/>
      <c r="R34" s="166">
        <f t="shared" si="5"/>
        <v>0</v>
      </c>
      <c r="S34" s="66"/>
      <c r="T34" s="73"/>
      <c r="V34" s="85"/>
      <c r="W34" s="86"/>
      <c r="X34" s="86"/>
      <c r="Y34" s="84"/>
      <c r="Z34" s="227">
        <f t="shared" si="6"/>
        <v>0</v>
      </c>
      <c r="AA34" s="87"/>
    </row>
    <row r="35" spans="1:27" ht="15.75" customHeight="1" thickTop="1" x14ac:dyDescent="0.2">
      <c r="A35" s="18"/>
      <c r="B35" s="48">
        <f t="shared" si="7"/>
        <v>44377</v>
      </c>
      <c r="C35" s="49" t="str">
        <f t="shared" si="1"/>
        <v>水</v>
      </c>
      <c r="D35" s="22"/>
      <c r="E35" s="20"/>
      <c r="F35" s="10"/>
      <c r="G35" s="148">
        <f t="shared" si="0"/>
        <v>0</v>
      </c>
      <c r="H35" s="149" t="str">
        <f t="shared" si="2"/>
        <v/>
      </c>
      <c r="I35" s="4">
        <f>SUM($H$6:H35)</f>
        <v>0</v>
      </c>
      <c r="J35" s="5" t="str">
        <f t="shared" si="3"/>
        <v/>
      </c>
      <c r="K35" s="24" t="str">
        <f t="shared" si="4"/>
        <v/>
      </c>
      <c r="L35" s="360" t="s">
        <v>17</v>
      </c>
      <c r="M35" s="63"/>
      <c r="N35" s="64"/>
      <c r="O35" s="64"/>
      <c r="P35" s="64"/>
      <c r="Q35" s="65"/>
      <c r="R35" s="155">
        <f t="shared" si="5"/>
        <v>0</v>
      </c>
      <c r="S35" s="61"/>
      <c r="T35" s="72"/>
      <c r="V35" s="85"/>
      <c r="W35" s="86"/>
      <c r="X35" s="86"/>
      <c r="Y35" s="84"/>
      <c r="Z35" s="245">
        <f t="shared" si="6"/>
        <v>0</v>
      </c>
      <c r="AA35" s="87"/>
    </row>
    <row r="36" spans="1:27" ht="15.75" customHeight="1" thickBot="1" x14ac:dyDescent="0.25">
      <c r="A36" s="18"/>
      <c r="B36" s="53">
        <f t="shared" si="7"/>
        <v>44378</v>
      </c>
      <c r="C36" s="54" t="str">
        <f t="shared" si="1"/>
        <v>木</v>
      </c>
      <c r="D36" s="55"/>
      <c r="E36" s="56"/>
      <c r="F36" s="57"/>
      <c r="G36" s="152">
        <f t="shared" si="0"/>
        <v>0</v>
      </c>
      <c r="H36" s="153" t="str">
        <f t="shared" si="2"/>
        <v/>
      </c>
      <c r="I36" s="13">
        <f>SUM($H$6:H36)</f>
        <v>0</v>
      </c>
      <c r="J36" s="27" t="str">
        <f t="shared" si="3"/>
        <v/>
      </c>
      <c r="K36" s="25" t="str">
        <f t="shared" si="4"/>
        <v/>
      </c>
      <c r="L36" s="361"/>
      <c r="M36" s="77"/>
      <c r="N36" s="78"/>
      <c r="O36" s="78"/>
      <c r="P36" s="78"/>
      <c r="Q36" s="79"/>
      <c r="R36" s="168">
        <f t="shared" si="5"/>
        <v>0</v>
      </c>
      <c r="S36" s="80"/>
      <c r="T36" s="81"/>
      <c r="V36" s="88"/>
      <c r="W36" s="89"/>
      <c r="X36" s="90"/>
      <c r="Y36" s="91"/>
      <c r="Z36" s="267">
        <f t="shared" si="6"/>
        <v>0</v>
      </c>
      <c r="AA36" s="92"/>
    </row>
    <row r="37" spans="1:27" ht="15.75" customHeight="1" thickTop="1" thickBot="1" x14ac:dyDescent="0.25">
      <c r="A37" s="18"/>
      <c r="B37" s="384" t="s">
        <v>18</v>
      </c>
      <c r="C37" s="385"/>
      <c r="D37" s="386" t="s">
        <v>12</v>
      </c>
      <c r="E37" s="387"/>
      <c r="F37" s="14">
        <f>SUM(F6:F36)</f>
        <v>0</v>
      </c>
      <c r="G37" s="12">
        <f>SUM(G6:G36)</f>
        <v>0</v>
      </c>
      <c r="H37" s="11">
        <f>SUM(H6:H36)</f>
        <v>0</v>
      </c>
      <c r="I37" s="3">
        <f>I36</f>
        <v>0</v>
      </c>
      <c r="J37" s="28">
        <f>SUM(J6:J36)</f>
        <v>0</v>
      </c>
      <c r="K37" s="26">
        <f>SUM(K6:K36)</f>
        <v>0</v>
      </c>
      <c r="L37" s="32">
        <f>H37</f>
        <v>0</v>
      </c>
      <c r="M37" s="154">
        <f>SUM(M6:M36)</f>
        <v>0</v>
      </c>
      <c r="N37" s="154">
        <f>SUM(N6:N36)</f>
        <v>0</v>
      </c>
      <c r="O37" s="154">
        <f>SUM(O6:O36)</f>
        <v>0</v>
      </c>
      <c r="P37" s="154">
        <f>SUM(P6:P36)</f>
        <v>0</v>
      </c>
      <c r="Q37" s="154">
        <f>SUM(Q6:Q36)</f>
        <v>0</v>
      </c>
      <c r="R37" s="155">
        <f>M37+N37+O37+P37+Q37</f>
        <v>0</v>
      </c>
      <c r="S37" s="156">
        <f>SUM(S6:S36)</f>
        <v>0</v>
      </c>
      <c r="T37" s="157">
        <f>SUM(T6:T36)</f>
        <v>0</v>
      </c>
      <c r="U37" s="33"/>
      <c r="V37" s="162">
        <f>SUM(V6:V36)</f>
        <v>0</v>
      </c>
      <c r="W37" s="162">
        <f>SUM(W6:W36)</f>
        <v>0</v>
      </c>
      <c r="X37" s="162">
        <f t="shared" ref="X37:Z37" si="8">SUM(X6:X36)</f>
        <v>0</v>
      </c>
      <c r="Y37" s="162">
        <f>SUM(Y6:Y36)</f>
        <v>0</v>
      </c>
      <c r="Z37" s="163">
        <f t="shared" si="8"/>
        <v>0</v>
      </c>
      <c r="AA37" s="164">
        <f>SUM(AA6:AA36)</f>
        <v>0</v>
      </c>
    </row>
    <row r="38" spans="1:27" ht="15.75" customHeight="1" thickBot="1" x14ac:dyDescent="0.25">
      <c r="A38" s="18"/>
      <c r="B38" s="23"/>
      <c r="C38" s="23"/>
      <c r="D38" s="388" t="s">
        <v>13</v>
      </c>
      <c r="E38" s="389"/>
      <c r="F38" s="113" t="s">
        <v>14</v>
      </c>
      <c r="G38" s="145">
        <v>1500</v>
      </c>
      <c r="H38" s="114" t="s">
        <v>16</v>
      </c>
      <c r="I38" s="142">
        <v>1.25</v>
      </c>
      <c r="J38" s="143">
        <v>0.25</v>
      </c>
      <c r="K38" s="144">
        <v>1.25</v>
      </c>
      <c r="L38" s="115">
        <v>2.5</v>
      </c>
      <c r="M38" s="116">
        <v>1500</v>
      </c>
      <c r="N38" s="117">
        <v>1500</v>
      </c>
      <c r="O38" s="117">
        <v>1500</v>
      </c>
      <c r="P38" s="117">
        <v>1500</v>
      </c>
      <c r="Q38" s="118">
        <v>1500</v>
      </c>
      <c r="R38" s="119" t="s">
        <v>29</v>
      </c>
      <c r="S38" s="120">
        <v>100.2</v>
      </c>
      <c r="T38" s="126">
        <v>5.4</v>
      </c>
      <c r="U38" s="33"/>
      <c r="V38" s="390" t="s">
        <v>47</v>
      </c>
      <c r="W38" s="391"/>
      <c r="X38" s="394" t="s">
        <v>48</v>
      </c>
      <c r="Y38" s="395"/>
      <c r="Z38" s="395"/>
      <c r="AA38" s="396"/>
    </row>
    <row r="39" spans="1:27" ht="15.75" customHeight="1" thickTop="1" thickBot="1" x14ac:dyDescent="0.25">
      <c r="A39" s="18"/>
      <c r="B39" s="397" t="s">
        <v>11</v>
      </c>
      <c r="C39" s="397"/>
      <c r="D39" s="398">
        <f>IF(L39&lt;0,G39+I39+J39+K39,G39+I39+J39+K39+L39)</f>
        <v>0</v>
      </c>
      <c r="E39" s="399"/>
      <c r="F39" s="108"/>
      <c r="G39" s="124">
        <f>G38*(G37*24)</f>
        <v>0</v>
      </c>
      <c r="H39" s="109"/>
      <c r="I39" s="110">
        <f>G38*1.25*I37*24</f>
        <v>0</v>
      </c>
      <c r="J39" s="111">
        <f>(G38*0.25)*J37*24</f>
        <v>0</v>
      </c>
      <c r="K39" s="112">
        <f>(G38*1.25)*K37*24</f>
        <v>0</v>
      </c>
      <c r="L39" s="125">
        <f>(G38*0.25)*(L37-L38)*24</f>
        <v>-22500</v>
      </c>
      <c r="M39" s="158">
        <f>M37*24*M38</f>
        <v>0</v>
      </c>
      <c r="N39" s="158">
        <f>N37*24*N38</f>
        <v>0</v>
      </c>
      <c r="O39" s="158">
        <f>O37*24*O38</f>
        <v>0</v>
      </c>
      <c r="P39" s="158">
        <f>P37*24*P38</f>
        <v>0</v>
      </c>
      <c r="Q39" s="159">
        <f>Q37*24*Q38</f>
        <v>0</v>
      </c>
      <c r="R39" s="160">
        <f>M39+N39+O39+P39+Q39</f>
        <v>0</v>
      </c>
      <c r="S39" s="161">
        <f>S37/T38*S38</f>
        <v>0</v>
      </c>
      <c r="T39" s="160">
        <f>T37</f>
        <v>0</v>
      </c>
      <c r="U39" s="41"/>
      <c r="V39" s="121"/>
      <c r="W39" s="121"/>
      <c r="X39" s="122"/>
      <c r="Y39" s="122"/>
      <c r="Z39" s="123"/>
      <c r="AA39" s="123"/>
    </row>
    <row r="40" spans="1:27" ht="13.5" thickTop="1" x14ac:dyDescent="0.2">
      <c r="B40" s="393" t="s">
        <v>74</v>
      </c>
      <c r="C40" s="441"/>
      <c r="D40" s="441"/>
      <c r="E40" s="441"/>
      <c r="F40" s="441"/>
      <c r="G40" s="441"/>
      <c r="H40" s="441"/>
      <c r="I40" s="441"/>
      <c r="J40" s="441"/>
      <c r="K40" s="441"/>
      <c r="L40" s="127" t="s">
        <v>50</v>
      </c>
      <c r="M40" s="132" t="s">
        <v>56</v>
      </c>
      <c r="N40" s="134"/>
      <c r="O40" s="134"/>
      <c r="P40" s="134"/>
      <c r="Q40" s="134"/>
      <c r="R40" s="134"/>
      <c r="S40" s="134"/>
      <c r="T40" s="134"/>
      <c r="V40" s="138" t="s">
        <v>55</v>
      </c>
      <c r="W40" s="133"/>
      <c r="X40" s="133"/>
      <c r="Y40" s="133"/>
      <c r="Z40" s="133"/>
      <c r="AA40" s="133"/>
    </row>
    <row r="41" spans="1:27" x14ac:dyDescent="0.2">
      <c r="B41" s="95"/>
      <c r="C41" s="94"/>
      <c r="D41" s="95"/>
      <c r="E41" s="95"/>
      <c r="F41" s="96"/>
      <c r="G41" s="96"/>
      <c r="H41" s="96"/>
      <c r="I41" s="96"/>
      <c r="J41" s="96"/>
      <c r="K41" s="1"/>
      <c r="M41" s="135"/>
      <c r="N41" s="135"/>
      <c r="O41" s="135"/>
      <c r="P41" s="135"/>
      <c r="Q41" s="135"/>
      <c r="R41" s="135"/>
      <c r="T41" s="1"/>
    </row>
  </sheetData>
  <mergeCells count="32">
    <mergeCell ref="B37:C37"/>
    <mergeCell ref="D37:E37"/>
    <mergeCell ref="D38:E38"/>
    <mergeCell ref="V38:W38"/>
    <mergeCell ref="B40:K40"/>
    <mergeCell ref="X38:AA38"/>
    <mergeCell ref="B39:C39"/>
    <mergeCell ref="D39:E39"/>
    <mergeCell ref="W4:W5"/>
    <mergeCell ref="X4:X5"/>
    <mergeCell ref="Y4:Y5"/>
    <mergeCell ref="Z4:Z5"/>
    <mergeCell ref="AA4:AA5"/>
    <mergeCell ref="L35:L36"/>
    <mergeCell ref="K4:K5"/>
    <mergeCell ref="L4:L5"/>
    <mergeCell ref="M4:R4"/>
    <mergeCell ref="S4:S5"/>
    <mergeCell ref="T4:T5"/>
    <mergeCell ref="V4:V5"/>
    <mergeCell ref="D4:E4"/>
    <mergeCell ref="F4:F5"/>
    <mergeCell ref="G4:G5"/>
    <mergeCell ref="H4:H5"/>
    <mergeCell ref="I4:I5"/>
    <mergeCell ref="J4:J5"/>
    <mergeCell ref="V3:Y3"/>
    <mergeCell ref="I1:R1"/>
    <mergeCell ref="H2:J2"/>
    <mergeCell ref="D3:F3"/>
    <mergeCell ref="M3:Q3"/>
    <mergeCell ref="S3:T3"/>
  </mergeCells>
  <phoneticPr fontId="7"/>
  <conditionalFormatting sqref="L39">
    <cfRule type="cellIs" dxfId="2" priority="1" operator="lessThan">
      <formula>0.5</formula>
    </cfRule>
  </conditionalFormatting>
  <dataValidations count="1">
    <dataValidation type="time" allowBlank="1" showInputMessage="1" showErrorMessage="1" errorTitle="Invalid Entry" error="Please enter time in military time format between 0:00 and 23:59 (1:00, 8:00, 13:00, 20:00, etc.)." sqref="F27 F7:F15 H6:H36 F20 D6:F6">
      <formula1>0</formula1>
      <formula2>0.999305555555556</formula2>
    </dataValidation>
  </dataValidations>
  <pageMargins left="0.25" right="0.25" top="0.75" bottom="0.75" header="0.3" footer="0.3"/>
  <pageSetup paperSize="9" scale="78" fitToHeight="0" orientation="landscape" horizont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120" zoomScaleNormal="120" workbookViewId="0">
      <selection activeCell="G38" sqref="G38"/>
    </sheetView>
  </sheetViews>
  <sheetFormatPr defaultRowHeight="12.75" x14ac:dyDescent="0.2"/>
  <cols>
    <col min="1" max="1" width="5.140625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7.28515625" customWidth="1"/>
  </cols>
  <sheetData>
    <row r="1" spans="1:28" ht="17.25" customHeight="1" x14ac:dyDescent="0.2">
      <c r="I1" s="434" t="s">
        <v>42</v>
      </c>
      <c r="J1" s="434"/>
      <c r="K1" s="434"/>
      <c r="L1" s="434"/>
      <c r="M1" s="434"/>
      <c r="N1" s="434"/>
      <c r="O1" s="434"/>
      <c r="P1" s="434"/>
      <c r="Q1" s="434"/>
      <c r="R1" s="434"/>
      <c r="Y1" s="129"/>
      <c r="AA1" s="128"/>
    </row>
    <row r="2" spans="1:28" ht="16.5" customHeight="1" thickBot="1" x14ac:dyDescent="0.25">
      <c r="B2" s="136" t="s">
        <v>0</v>
      </c>
      <c r="C2" s="17"/>
      <c r="D2" s="130"/>
      <c r="E2" s="130"/>
      <c r="F2" s="29"/>
      <c r="G2" s="29"/>
      <c r="H2" s="435" t="s">
        <v>51</v>
      </c>
      <c r="I2" s="435"/>
      <c r="J2" s="435"/>
      <c r="K2" s="29"/>
      <c r="L2" s="30"/>
      <c r="M2" s="100"/>
      <c r="N2" s="101"/>
      <c r="O2" s="100"/>
      <c r="P2" s="100"/>
      <c r="Q2" s="100"/>
      <c r="R2" s="2"/>
      <c r="S2" s="100"/>
      <c r="T2" s="100"/>
      <c r="V2" s="104"/>
      <c r="W2" s="104"/>
      <c r="X2" s="104"/>
      <c r="Y2" s="104"/>
      <c r="AA2" s="104"/>
    </row>
    <row r="3" spans="1:28" ht="12" customHeight="1" thickTop="1" thickBot="1" x14ac:dyDescent="0.25">
      <c r="B3" s="16"/>
      <c r="C3" s="106"/>
      <c r="D3" s="436" t="s">
        <v>43</v>
      </c>
      <c r="E3" s="437"/>
      <c r="F3" s="438"/>
      <c r="G3" s="131"/>
      <c r="H3" s="93"/>
      <c r="I3" s="29"/>
      <c r="J3" s="29"/>
      <c r="K3" s="29"/>
      <c r="L3" s="99"/>
      <c r="M3" s="431" t="s">
        <v>43</v>
      </c>
      <c r="N3" s="439"/>
      <c r="O3" s="439"/>
      <c r="P3" s="439"/>
      <c r="Q3" s="440"/>
      <c r="R3" s="102"/>
      <c r="S3" s="431" t="s">
        <v>43</v>
      </c>
      <c r="T3" s="440"/>
      <c r="U3" s="103"/>
      <c r="V3" s="431" t="s">
        <v>43</v>
      </c>
      <c r="W3" s="432"/>
      <c r="X3" s="432"/>
      <c r="Y3" s="433"/>
      <c r="Z3" s="137" t="s">
        <v>57</v>
      </c>
      <c r="AA3" s="105" t="s">
        <v>43</v>
      </c>
    </row>
    <row r="4" spans="1:28" ht="24" customHeight="1" thickTop="1" thickBot="1" x14ac:dyDescent="0.25">
      <c r="A4" s="18"/>
      <c r="B4" s="97" t="s">
        <v>8</v>
      </c>
      <c r="C4" s="98" t="s">
        <v>68</v>
      </c>
      <c r="D4" s="423"/>
      <c r="E4" s="424"/>
      <c r="F4" s="425" t="s">
        <v>10</v>
      </c>
      <c r="G4" s="427" t="s">
        <v>45</v>
      </c>
      <c r="H4" s="410" t="s">
        <v>31</v>
      </c>
      <c r="I4" s="429" t="s">
        <v>19</v>
      </c>
      <c r="J4" s="410" t="s">
        <v>33</v>
      </c>
      <c r="K4" s="410" t="s">
        <v>34</v>
      </c>
      <c r="L4" s="412" t="s">
        <v>71</v>
      </c>
      <c r="M4" s="414" t="s">
        <v>28</v>
      </c>
      <c r="N4" s="415"/>
      <c r="O4" s="415"/>
      <c r="P4" s="415"/>
      <c r="Q4" s="415"/>
      <c r="R4" s="416"/>
      <c r="S4" s="417" t="s">
        <v>49</v>
      </c>
      <c r="T4" s="419" t="s">
        <v>1</v>
      </c>
      <c r="U4" s="33"/>
      <c r="V4" s="421" t="s">
        <v>23</v>
      </c>
      <c r="W4" s="400" t="s">
        <v>26</v>
      </c>
      <c r="X4" s="402" t="s">
        <v>25</v>
      </c>
      <c r="Y4" s="404" t="s">
        <v>30</v>
      </c>
      <c r="Z4" s="406" t="s">
        <v>27</v>
      </c>
      <c r="AA4" s="408" t="s">
        <v>24</v>
      </c>
    </row>
    <row r="5" spans="1:28" ht="21" customHeight="1" thickTop="1" thickBot="1" x14ac:dyDescent="0.25">
      <c r="A5" s="18"/>
      <c r="B5" s="42" t="s">
        <v>7</v>
      </c>
      <c r="C5" s="43" t="s">
        <v>6</v>
      </c>
      <c r="D5" s="44" t="s">
        <v>2</v>
      </c>
      <c r="E5" s="45" t="s">
        <v>3</v>
      </c>
      <c r="F5" s="426"/>
      <c r="G5" s="428"/>
      <c r="H5" s="411"/>
      <c r="I5" s="430"/>
      <c r="J5" s="411"/>
      <c r="K5" s="411"/>
      <c r="L5" s="413"/>
      <c r="M5" s="316" t="s">
        <v>4</v>
      </c>
      <c r="N5" s="317" t="s">
        <v>21</v>
      </c>
      <c r="O5" s="317" t="s">
        <v>20</v>
      </c>
      <c r="P5" s="318" t="s">
        <v>22</v>
      </c>
      <c r="Q5" s="319" t="s">
        <v>66</v>
      </c>
      <c r="R5" s="107" t="s">
        <v>5</v>
      </c>
      <c r="S5" s="418"/>
      <c r="T5" s="420"/>
      <c r="V5" s="422"/>
      <c r="W5" s="401"/>
      <c r="X5" s="403"/>
      <c r="Y5" s="405"/>
      <c r="Z5" s="407"/>
      <c r="AA5" s="409"/>
    </row>
    <row r="6" spans="1:28" ht="15.75" customHeight="1" x14ac:dyDescent="0.2">
      <c r="A6" s="18"/>
      <c r="B6" s="46">
        <f>DATE(B4,C4,1)</f>
        <v>44378</v>
      </c>
      <c r="C6" s="47" t="str">
        <f>TEXT(B6,"aaa")</f>
        <v>木</v>
      </c>
      <c r="D6" s="39"/>
      <c r="E6" s="40"/>
      <c r="F6" s="15"/>
      <c r="G6" s="146">
        <f t="shared" ref="G6:G36" si="0">(E6-D6)-F6</f>
        <v>0</v>
      </c>
      <c r="H6" s="147" t="str">
        <f>IF(ISBLANK(D6),"",IF(E6-D6-F6&gt;1/3,E6-D6-F6-1/3,""))</f>
        <v/>
      </c>
      <c r="I6" s="7">
        <f>SUM($H$6:H6)</f>
        <v>0</v>
      </c>
      <c r="J6" s="31" t="str">
        <f>IF(D6="","","5:0"-MIN("5:00",D6)+MIN("29:00",E6)-MIN(MAX("22:00",D6),E6))</f>
        <v/>
      </c>
      <c r="K6" s="31" t="str">
        <f>IF(AND(WEEKDAY(B6)=1,D6&amp;E6&amp;D6&lt;&gt;""),E6-D6-F6,"")</f>
        <v/>
      </c>
      <c r="L6" s="35"/>
      <c r="M6" s="58"/>
      <c r="N6" s="59"/>
      <c r="O6" s="59"/>
      <c r="P6" s="59"/>
      <c r="Q6" s="60"/>
      <c r="R6" s="165">
        <f>M6+N6+O6+P6+Q6</f>
        <v>0</v>
      </c>
      <c r="S6" s="61"/>
      <c r="T6" s="62"/>
      <c r="V6" s="82"/>
      <c r="W6" s="83"/>
      <c r="X6" s="86"/>
      <c r="Y6" s="84"/>
      <c r="Z6" s="320">
        <f>V6+W6+Y6+X6</f>
        <v>0</v>
      </c>
      <c r="AA6" s="84"/>
      <c r="AB6" s="34"/>
    </row>
    <row r="7" spans="1:28" ht="15.75" customHeight="1" x14ac:dyDescent="0.2">
      <c r="A7" s="18"/>
      <c r="B7" s="48">
        <f>B6+1</f>
        <v>44379</v>
      </c>
      <c r="C7" s="49" t="str">
        <f t="shared" ref="C7:C36" si="1">TEXT(B7,"aaa")</f>
        <v>金</v>
      </c>
      <c r="D7" s="22"/>
      <c r="E7" s="20"/>
      <c r="F7" s="10"/>
      <c r="G7" s="148">
        <f t="shared" si="0"/>
        <v>0</v>
      </c>
      <c r="H7" s="149" t="str">
        <f t="shared" ref="H7:H36" si="2">IF(ISBLANK(D7),"",IF(E7-D7-F7&gt;1/3,E7-D7-F7-1/3,""))</f>
        <v/>
      </c>
      <c r="I7" s="4">
        <f>SUM($H$6:H7)</f>
        <v>0</v>
      </c>
      <c r="J7" s="5" t="str">
        <f t="shared" ref="J7:J36" si="3">IF(D7="","","5:0"-MIN("5:00",D7)+MIN("29:00",E7)-MIN(MAX("22:00",D7),E7))</f>
        <v/>
      </c>
      <c r="K7" s="5" t="str">
        <f t="shared" ref="K7:K36" si="4">IF(AND(WEEKDAY(B7)=1,D7&amp;E7&amp;D7&lt;&gt;""),E7-D7-F7,"")</f>
        <v/>
      </c>
      <c r="L7" s="36"/>
      <c r="M7" s="63"/>
      <c r="N7" s="64"/>
      <c r="O7" s="64"/>
      <c r="P7" s="64"/>
      <c r="Q7" s="65"/>
      <c r="R7" s="166">
        <f t="shared" ref="R7:R36" si="5">M7+N7+O7+P7+Q7</f>
        <v>0</v>
      </c>
      <c r="S7" s="66"/>
      <c r="T7" s="67"/>
      <c r="V7" s="85"/>
      <c r="W7" s="86"/>
      <c r="X7" s="86"/>
      <c r="Y7" s="84"/>
      <c r="Z7" s="245">
        <f t="shared" ref="Z7:Z36" si="6">V7+W7+Y7+X7</f>
        <v>0</v>
      </c>
      <c r="AA7" s="87"/>
    </row>
    <row r="8" spans="1:28" ht="15.75" customHeight="1" x14ac:dyDescent="0.2">
      <c r="A8" s="18"/>
      <c r="B8" s="50">
        <f t="shared" ref="B8:B36" si="7">B7+1</f>
        <v>44380</v>
      </c>
      <c r="C8" s="51" t="str">
        <f t="shared" si="1"/>
        <v>土</v>
      </c>
      <c r="D8" s="21"/>
      <c r="E8" s="19"/>
      <c r="F8" s="9"/>
      <c r="G8" s="150">
        <f t="shared" si="0"/>
        <v>0</v>
      </c>
      <c r="H8" s="151" t="str">
        <f t="shared" si="2"/>
        <v/>
      </c>
      <c r="I8" s="6">
        <f>SUM($H$6:H8)</f>
        <v>0</v>
      </c>
      <c r="J8" s="5" t="str">
        <f t="shared" si="3"/>
        <v/>
      </c>
      <c r="K8" s="5" t="str">
        <f t="shared" si="4"/>
        <v/>
      </c>
      <c r="L8" s="36"/>
      <c r="M8" s="68"/>
      <c r="N8" s="69"/>
      <c r="O8" s="69"/>
      <c r="P8" s="69"/>
      <c r="Q8" s="60"/>
      <c r="R8" s="155">
        <f t="shared" si="5"/>
        <v>0</v>
      </c>
      <c r="S8" s="61"/>
      <c r="T8" s="70"/>
      <c r="V8" s="85"/>
      <c r="W8" s="86"/>
      <c r="X8" s="86"/>
      <c r="Y8" s="84"/>
      <c r="Z8" s="237">
        <f t="shared" si="6"/>
        <v>0</v>
      </c>
      <c r="AA8" s="87"/>
    </row>
    <row r="9" spans="1:28" ht="15.75" customHeight="1" x14ac:dyDescent="0.2">
      <c r="A9" s="18"/>
      <c r="B9" s="48">
        <f t="shared" si="7"/>
        <v>44381</v>
      </c>
      <c r="C9" s="49" t="str">
        <f t="shared" si="1"/>
        <v>日</v>
      </c>
      <c r="D9" s="22"/>
      <c r="E9" s="20"/>
      <c r="F9" s="10"/>
      <c r="G9" s="148">
        <f t="shared" si="0"/>
        <v>0</v>
      </c>
      <c r="H9" s="149" t="str">
        <f t="shared" si="2"/>
        <v/>
      </c>
      <c r="I9" s="8">
        <f>SUM($H$6:H9)</f>
        <v>0</v>
      </c>
      <c r="J9" s="5" t="str">
        <f t="shared" si="3"/>
        <v/>
      </c>
      <c r="K9" s="5" t="str">
        <f t="shared" si="4"/>
        <v/>
      </c>
      <c r="L9" s="36"/>
      <c r="M9" s="63"/>
      <c r="N9" s="64"/>
      <c r="O9" s="64"/>
      <c r="P9" s="64"/>
      <c r="Q9" s="65"/>
      <c r="R9" s="167">
        <f t="shared" si="5"/>
        <v>0</v>
      </c>
      <c r="S9" s="66"/>
      <c r="T9" s="67"/>
      <c r="V9" s="85"/>
      <c r="W9" s="86"/>
      <c r="X9" s="86"/>
      <c r="Y9" s="84"/>
      <c r="Z9" s="237">
        <f t="shared" si="6"/>
        <v>0</v>
      </c>
      <c r="AA9" s="87"/>
    </row>
    <row r="10" spans="1:28" ht="15.75" customHeight="1" x14ac:dyDescent="0.2">
      <c r="A10" s="18"/>
      <c r="B10" s="48">
        <f t="shared" si="7"/>
        <v>44382</v>
      </c>
      <c r="C10" s="49" t="str">
        <f t="shared" si="1"/>
        <v>月</v>
      </c>
      <c r="D10" s="22"/>
      <c r="E10" s="20"/>
      <c r="F10" s="15"/>
      <c r="G10" s="146">
        <f t="shared" si="0"/>
        <v>0</v>
      </c>
      <c r="H10" s="147" t="str">
        <f t="shared" si="2"/>
        <v/>
      </c>
      <c r="I10" s="7">
        <f>SUM($H$6:H10)</f>
        <v>0</v>
      </c>
      <c r="J10" s="5" t="str">
        <f t="shared" si="3"/>
        <v/>
      </c>
      <c r="K10" s="5" t="str">
        <f t="shared" si="4"/>
        <v/>
      </c>
      <c r="L10" s="36"/>
      <c r="M10" s="68"/>
      <c r="N10" s="69"/>
      <c r="O10" s="69"/>
      <c r="P10" s="69"/>
      <c r="Q10" s="60"/>
      <c r="R10" s="167">
        <f t="shared" si="5"/>
        <v>0</v>
      </c>
      <c r="S10" s="61"/>
      <c r="T10" s="70"/>
      <c r="V10" s="85"/>
      <c r="W10" s="86"/>
      <c r="X10" s="86"/>
      <c r="Y10" s="84"/>
      <c r="Z10" s="237">
        <f t="shared" si="6"/>
        <v>0</v>
      </c>
      <c r="AA10" s="87"/>
    </row>
    <row r="11" spans="1:28" ht="15.75" customHeight="1" x14ac:dyDescent="0.2">
      <c r="A11" s="18"/>
      <c r="B11" s="48">
        <f t="shared" si="7"/>
        <v>44383</v>
      </c>
      <c r="C11" s="49" t="str">
        <f t="shared" si="1"/>
        <v>火</v>
      </c>
      <c r="D11" s="22"/>
      <c r="E11" s="20"/>
      <c r="F11" s="10"/>
      <c r="G11" s="148">
        <f t="shared" si="0"/>
        <v>0</v>
      </c>
      <c r="H11" s="149" t="str">
        <f>IF(ISBLANK(D11),"",IF(E11-D11-F11&gt;1/3,E11-D11-F11-1/3,""))</f>
        <v/>
      </c>
      <c r="I11" s="4">
        <f>SUM($H$6:H11)</f>
        <v>0</v>
      </c>
      <c r="J11" s="5" t="str">
        <f t="shared" si="3"/>
        <v/>
      </c>
      <c r="K11" s="5" t="str">
        <f t="shared" si="4"/>
        <v/>
      </c>
      <c r="L11" s="36"/>
      <c r="M11" s="63"/>
      <c r="N11" s="64"/>
      <c r="O11" s="64"/>
      <c r="P11" s="64"/>
      <c r="Q11" s="65"/>
      <c r="R11" s="167">
        <f t="shared" si="5"/>
        <v>0</v>
      </c>
      <c r="S11" s="71"/>
      <c r="T11" s="67"/>
      <c r="V11" s="85"/>
      <c r="W11" s="86"/>
      <c r="X11" s="86"/>
      <c r="Y11" s="84"/>
      <c r="Z11" s="237">
        <f t="shared" si="6"/>
        <v>0</v>
      </c>
      <c r="AA11" s="87"/>
    </row>
    <row r="12" spans="1:28" ht="15.75" customHeight="1" x14ac:dyDescent="0.2">
      <c r="A12" s="18"/>
      <c r="B12" s="52">
        <f t="shared" si="7"/>
        <v>44384</v>
      </c>
      <c r="C12" s="47" t="str">
        <f t="shared" si="1"/>
        <v>水</v>
      </c>
      <c r="D12" s="22"/>
      <c r="E12" s="20"/>
      <c r="F12" s="10"/>
      <c r="G12" s="148">
        <f t="shared" si="0"/>
        <v>0</v>
      </c>
      <c r="H12" s="149" t="str">
        <f t="shared" si="2"/>
        <v/>
      </c>
      <c r="I12" s="4">
        <f>SUM($H$6:H12)</f>
        <v>0</v>
      </c>
      <c r="J12" s="5" t="str">
        <f t="shared" si="3"/>
        <v/>
      </c>
      <c r="K12" s="5" t="str">
        <f t="shared" si="4"/>
        <v/>
      </c>
      <c r="L12" s="36"/>
      <c r="M12" s="63"/>
      <c r="N12" s="64"/>
      <c r="O12" s="64"/>
      <c r="P12" s="64"/>
      <c r="Q12" s="65"/>
      <c r="R12" s="167">
        <f t="shared" si="5"/>
        <v>0</v>
      </c>
      <c r="S12" s="66"/>
      <c r="T12" s="72"/>
      <c r="V12" s="85"/>
      <c r="W12" s="86"/>
      <c r="X12" s="86"/>
      <c r="Y12" s="84"/>
      <c r="Z12" s="237">
        <f t="shared" si="6"/>
        <v>0</v>
      </c>
      <c r="AA12" s="87"/>
    </row>
    <row r="13" spans="1:28" ht="15.75" customHeight="1" x14ac:dyDescent="0.2">
      <c r="A13" s="18"/>
      <c r="B13" s="50">
        <f t="shared" si="7"/>
        <v>44385</v>
      </c>
      <c r="C13" s="51" t="str">
        <f t="shared" si="1"/>
        <v>木</v>
      </c>
      <c r="D13" s="22"/>
      <c r="E13" s="20"/>
      <c r="F13" s="15"/>
      <c r="G13" s="146">
        <f t="shared" si="0"/>
        <v>0</v>
      </c>
      <c r="H13" s="149" t="str">
        <f t="shared" si="2"/>
        <v/>
      </c>
      <c r="I13" s="4">
        <f>SUM($H$6:H13)</f>
        <v>0</v>
      </c>
      <c r="J13" s="5" t="str">
        <f t="shared" si="3"/>
        <v/>
      </c>
      <c r="K13" s="5" t="str">
        <f t="shared" si="4"/>
        <v/>
      </c>
      <c r="L13" s="36"/>
      <c r="M13" s="58"/>
      <c r="N13" s="59"/>
      <c r="O13" s="59"/>
      <c r="P13" s="59"/>
      <c r="Q13" s="60"/>
      <c r="R13" s="167">
        <f t="shared" si="5"/>
        <v>0</v>
      </c>
      <c r="S13" s="61"/>
      <c r="T13" s="62"/>
      <c r="V13" s="85"/>
      <c r="W13" s="86"/>
      <c r="X13" s="86"/>
      <c r="Y13" s="84"/>
      <c r="Z13" s="237">
        <f t="shared" si="6"/>
        <v>0</v>
      </c>
      <c r="AA13" s="87"/>
    </row>
    <row r="14" spans="1:28" ht="15.75" customHeight="1" x14ac:dyDescent="0.2">
      <c r="A14" s="18"/>
      <c r="B14" s="48">
        <f t="shared" si="7"/>
        <v>44386</v>
      </c>
      <c r="C14" s="49" t="str">
        <f t="shared" si="1"/>
        <v>金</v>
      </c>
      <c r="D14" s="22"/>
      <c r="E14" s="20"/>
      <c r="F14" s="10"/>
      <c r="G14" s="148">
        <f t="shared" si="0"/>
        <v>0</v>
      </c>
      <c r="H14" s="149" t="str">
        <f t="shared" si="2"/>
        <v/>
      </c>
      <c r="I14" s="4">
        <f>SUM($H$6:H14)</f>
        <v>0</v>
      </c>
      <c r="J14" s="5" t="str">
        <f t="shared" si="3"/>
        <v/>
      </c>
      <c r="K14" s="5" t="str">
        <f t="shared" si="4"/>
        <v/>
      </c>
      <c r="L14" s="36"/>
      <c r="M14" s="63"/>
      <c r="N14" s="64"/>
      <c r="O14" s="64"/>
      <c r="P14" s="64"/>
      <c r="Q14" s="65"/>
      <c r="R14" s="166">
        <f t="shared" si="5"/>
        <v>0</v>
      </c>
      <c r="S14" s="66"/>
      <c r="T14" s="67"/>
      <c r="V14" s="85"/>
      <c r="W14" s="86"/>
      <c r="X14" s="86"/>
      <c r="Y14" s="84"/>
      <c r="Z14" s="237">
        <f t="shared" si="6"/>
        <v>0</v>
      </c>
      <c r="AA14" s="87"/>
    </row>
    <row r="15" spans="1:28" ht="15.75" customHeight="1" x14ac:dyDescent="0.2">
      <c r="A15" s="18"/>
      <c r="B15" s="50">
        <f t="shared" si="7"/>
        <v>44387</v>
      </c>
      <c r="C15" s="51" t="str">
        <f t="shared" si="1"/>
        <v>土</v>
      </c>
      <c r="D15" s="22"/>
      <c r="E15" s="20"/>
      <c r="F15" s="10"/>
      <c r="G15" s="148">
        <f t="shared" si="0"/>
        <v>0</v>
      </c>
      <c r="H15" s="149" t="str">
        <f t="shared" si="2"/>
        <v/>
      </c>
      <c r="I15" s="4">
        <f>SUM($H$6:H15)</f>
        <v>0</v>
      </c>
      <c r="J15" s="5" t="str">
        <f t="shared" si="3"/>
        <v/>
      </c>
      <c r="K15" s="5" t="str">
        <f t="shared" si="4"/>
        <v/>
      </c>
      <c r="L15" s="36"/>
      <c r="M15" s="68"/>
      <c r="N15" s="69"/>
      <c r="O15" s="69"/>
      <c r="P15" s="69"/>
      <c r="Q15" s="60"/>
      <c r="R15" s="155">
        <f t="shared" si="5"/>
        <v>0</v>
      </c>
      <c r="S15" s="61"/>
      <c r="T15" s="70"/>
      <c r="V15" s="85"/>
      <c r="W15" s="86"/>
      <c r="X15" s="86"/>
      <c r="Y15" s="84"/>
      <c r="Z15" s="237">
        <f t="shared" si="6"/>
        <v>0</v>
      </c>
      <c r="AA15" s="87"/>
    </row>
    <row r="16" spans="1:28" ht="15.75" customHeight="1" x14ac:dyDescent="0.2">
      <c r="A16" s="18"/>
      <c r="B16" s="48">
        <f t="shared" si="7"/>
        <v>44388</v>
      </c>
      <c r="C16" s="49" t="str">
        <f t="shared" si="1"/>
        <v>日</v>
      </c>
      <c r="D16" s="22"/>
      <c r="E16" s="20"/>
      <c r="F16" s="10"/>
      <c r="G16" s="148">
        <f t="shared" si="0"/>
        <v>0</v>
      </c>
      <c r="H16" s="149" t="str">
        <f t="shared" si="2"/>
        <v/>
      </c>
      <c r="I16" s="4">
        <f>SUM($H$6:H16)</f>
        <v>0</v>
      </c>
      <c r="J16" s="5" t="str">
        <f t="shared" si="3"/>
        <v/>
      </c>
      <c r="K16" s="5" t="str">
        <f t="shared" si="4"/>
        <v/>
      </c>
      <c r="L16" s="37"/>
      <c r="M16" s="63"/>
      <c r="N16" s="64"/>
      <c r="O16" s="64"/>
      <c r="P16" s="64"/>
      <c r="Q16" s="65"/>
      <c r="R16" s="166">
        <f t="shared" si="5"/>
        <v>0</v>
      </c>
      <c r="S16" s="66"/>
      <c r="T16" s="67"/>
      <c r="V16" s="85"/>
      <c r="W16" s="86"/>
      <c r="X16" s="86"/>
      <c r="Y16" s="84"/>
      <c r="Z16" s="227">
        <f t="shared" si="6"/>
        <v>0</v>
      </c>
      <c r="AA16" s="87"/>
    </row>
    <row r="17" spans="1:27" ht="15.75" customHeight="1" x14ac:dyDescent="0.2">
      <c r="A17" s="18"/>
      <c r="B17" s="52">
        <f t="shared" si="7"/>
        <v>44389</v>
      </c>
      <c r="C17" s="47" t="str">
        <f t="shared" si="1"/>
        <v>月</v>
      </c>
      <c r="D17" s="22"/>
      <c r="E17" s="20"/>
      <c r="F17" s="10"/>
      <c r="G17" s="148">
        <f t="shared" si="0"/>
        <v>0</v>
      </c>
      <c r="H17" s="149" t="str">
        <f t="shared" si="2"/>
        <v/>
      </c>
      <c r="I17" s="4">
        <f>SUM($H$6:H17)</f>
        <v>0</v>
      </c>
      <c r="J17" s="5" t="str">
        <f t="shared" si="3"/>
        <v/>
      </c>
      <c r="K17" s="5" t="str">
        <f t="shared" si="4"/>
        <v/>
      </c>
      <c r="L17" s="36"/>
      <c r="M17" s="68"/>
      <c r="N17" s="69"/>
      <c r="O17" s="69"/>
      <c r="P17" s="69"/>
      <c r="Q17" s="60"/>
      <c r="R17" s="166">
        <f t="shared" si="5"/>
        <v>0</v>
      </c>
      <c r="S17" s="61"/>
      <c r="T17" s="70"/>
      <c r="V17" s="85"/>
      <c r="W17" s="86"/>
      <c r="X17" s="86"/>
      <c r="Y17" s="84"/>
      <c r="Z17" s="245">
        <f t="shared" si="6"/>
        <v>0</v>
      </c>
      <c r="AA17" s="87"/>
    </row>
    <row r="18" spans="1:27" ht="15.75" customHeight="1" x14ac:dyDescent="0.2">
      <c r="A18" s="18"/>
      <c r="B18" s="50">
        <f t="shared" si="7"/>
        <v>44390</v>
      </c>
      <c r="C18" s="51" t="str">
        <f t="shared" si="1"/>
        <v>火</v>
      </c>
      <c r="D18" s="22"/>
      <c r="E18" s="20"/>
      <c r="F18" s="10"/>
      <c r="G18" s="148">
        <f t="shared" si="0"/>
        <v>0</v>
      </c>
      <c r="H18" s="149" t="str">
        <f t="shared" si="2"/>
        <v/>
      </c>
      <c r="I18" s="4">
        <f>SUM($H$6:H18)</f>
        <v>0</v>
      </c>
      <c r="J18" s="5" t="str">
        <f t="shared" si="3"/>
        <v/>
      </c>
      <c r="K18" s="5" t="str">
        <f t="shared" si="4"/>
        <v/>
      </c>
      <c r="L18" s="37"/>
      <c r="M18" s="63"/>
      <c r="N18" s="64"/>
      <c r="O18" s="64"/>
      <c r="P18" s="64"/>
      <c r="Q18" s="65"/>
      <c r="R18" s="166">
        <f t="shared" si="5"/>
        <v>0</v>
      </c>
      <c r="S18" s="66"/>
      <c r="T18" s="67"/>
      <c r="V18" s="85"/>
      <c r="W18" s="86"/>
      <c r="X18" s="86"/>
      <c r="Y18" s="84"/>
      <c r="Z18" s="227">
        <f t="shared" si="6"/>
        <v>0</v>
      </c>
      <c r="AA18" s="87"/>
    </row>
    <row r="19" spans="1:27" ht="15.75" customHeight="1" x14ac:dyDescent="0.2">
      <c r="A19" s="18"/>
      <c r="B19" s="48">
        <f t="shared" si="7"/>
        <v>44391</v>
      </c>
      <c r="C19" s="49" t="str">
        <f t="shared" si="1"/>
        <v>水</v>
      </c>
      <c r="D19" s="22"/>
      <c r="E19" s="20"/>
      <c r="F19" s="10"/>
      <c r="G19" s="148">
        <f t="shared" si="0"/>
        <v>0</v>
      </c>
      <c r="H19" s="149" t="str">
        <f t="shared" si="2"/>
        <v/>
      </c>
      <c r="I19" s="4">
        <f>SUM($H$6:H19)</f>
        <v>0</v>
      </c>
      <c r="J19" s="5" t="str">
        <f t="shared" si="3"/>
        <v/>
      </c>
      <c r="K19" s="5" t="str">
        <f t="shared" si="4"/>
        <v/>
      </c>
      <c r="L19" s="36"/>
      <c r="M19" s="63"/>
      <c r="N19" s="64"/>
      <c r="O19" s="64"/>
      <c r="P19" s="64"/>
      <c r="Q19" s="65"/>
      <c r="R19" s="166">
        <f t="shared" si="5"/>
        <v>0</v>
      </c>
      <c r="S19" s="66"/>
      <c r="T19" s="72"/>
      <c r="V19" s="85"/>
      <c r="W19" s="86"/>
      <c r="X19" s="86"/>
      <c r="Y19" s="84"/>
      <c r="Z19" s="245">
        <f t="shared" si="6"/>
        <v>0</v>
      </c>
      <c r="AA19" s="87"/>
    </row>
    <row r="20" spans="1:27" ht="15.75" customHeight="1" x14ac:dyDescent="0.2">
      <c r="A20" s="18"/>
      <c r="B20" s="48">
        <f t="shared" si="7"/>
        <v>44392</v>
      </c>
      <c r="C20" s="49" t="str">
        <f t="shared" si="1"/>
        <v>木</v>
      </c>
      <c r="D20" s="22"/>
      <c r="E20" s="20"/>
      <c r="F20" s="9"/>
      <c r="G20" s="150">
        <f t="shared" si="0"/>
        <v>0</v>
      </c>
      <c r="H20" s="149" t="str">
        <f t="shared" si="2"/>
        <v/>
      </c>
      <c r="I20" s="4">
        <f>SUM($H$6:H20)</f>
        <v>0</v>
      </c>
      <c r="J20" s="5" t="str">
        <f t="shared" si="3"/>
        <v/>
      </c>
      <c r="K20" s="5" t="str">
        <f t="shared" si="4"/>
        <v/>
      </c>
      <c r="L20" s="36"/>
      <c r="M20" s="58"/>
      <c r="N20" s="59"/>
      <c r="O20" s="59"/>
      <c r="P20" s="59"/>
      <c r="Q20" s="60"/>
      <c r="R20" s="167">
        <f t="shared" si="5"/>
        <v>0</v>
      </c>
      <c r="S20" s="61"/>
      <c r="T20" s="62"/>
      <c r="V20" s="85"/>
      <c r="W20" s="86"/>
      <c r="X20" s="86"/>
      <c r="Y20" s="84"/>
      <c r="Z20" s="237">
        <f t="shared" si="6"/>
        <v>0</v>
      </c>
      <c r="AA20" s="87"/>
    </row>
    <row r="21" spans="1:27" ht="15.75" customHeight="1" x14ac:dyDescent="0.2">
      <c r="A21" s="18"/>
      <c r="B21" s="48">
        <f t="shared" si="7"/>
        <v>44393</v>
      </c>
      <c r="C21" s="49" t="str">
        <f t="shared" si="1"/>
        <v>金</v>
      </c>
      <c r="D21" s="22"/>
      <c r="E21" s="20"/>
      <c r="F21" s="10"/>
      <c r="G21" s="148">
        <f t="shared" si="0"/>
        <v>0</v>
      </c>
      <c r="H21" s="149" t="str">
        <f t="shared" si="2"/>
        <v/>
      </c>
      <c r="I21" s="4">
        <f>SUM($H$6:H21)</f>
        <v>0</v>
      </c>
      <c r="J21" s="5" t="str">
        <f t="shared" si="3"/>
        <v/>
      </c>
      <c r="K21" s="5" t="str">
        <f t="shared" si="4"/>
        <v/>
      </c>
      <c r="L21" s="37"/>
      <c r="M21" s="63"/>
      <c r="N21" s="64"/>
      <c r="O21" s="64"/>
      <c r="P21" s="64"/>
      <c r="Q21" s="65"/>
      <c r="R21" s="167">
        <f t="shared" si="5"/>
        <v>0</v>
      </c>
      <c r="S21" s="66"/>
      <c r="T21" s="67"/>
      <c r="V21" s="85"/>
      <c r="W21" s="86"/>
      <c r="X21" s="86"/>
      <c r="Y21" s="84"/>
      <c r="Z21" s="237">
        <f t="shared" si="6"/>
        <v>0</v>
      </c>
      <c r="AA21" s="87"/>
    </row>
    <row r="22" spans="1:27" ht="15.75" customHeight="1" x14ac:dyDescent="0.2">
      <c r="A22" s="18"/>
      <c r="B22" s="48">
        <f t="shared" si="7"/>
        <v>44394</v>
      </c>
      <c r="C22" s="49" t="str">
        <f t="shared" si="1"/>
        <v>土</v>
      </c>
      <c r="D22" s="22"/>
      <c r="E22" s="20"/>
      <c r="F22" s="9"/>
      <c r="G22" s="150">
        <f t="shared" si="0"/>
        <v>0</v>
      </c>
      <c r="H22" s="149" t="str">
        <f t="shared" si="2"/>
        <v/>
      </c>
      <c r="I22" s="4">
        <f>SUM($H$6:H22)</f>
        <v>0</v>
      </c>
      <c r="J22" s="5" t="str">
        <f t="shared" si="3"/>
        <v/>
      </c>
      <c r="K22" s="5" t="str">
        <f t="shared" si="4"/>
        <v/>
      </c>
      <c r="L22" s="36"/>
      <c r="M22" s="68"/>
      <c r="N22" s="69"/>
      <c r="O22" s="69"/>
      <c r="P22" s="69"/>
      <c r="Q22" s="60"/>
      <c r="R22" s="167">
        <f t="shared" si="5"/>
        <v>0</v>
      </c>
      <c r="S22" s="61"/>
      <c r="T22" s="70"/>
      <c r="V22" s="85"/>
      <c r="W22" s="86"/>
      <c r="X22" s="86"/>
      <c r="Y22" s="84"/>
      <c r="Z22" s="237">
        <f t="shared" si="6"/>
        <v>0</v>
      </c>
      <c r="AA22" s="87"/>
    </row>
    <row r="23" spans="1:27" ht="15.75" customHeight="1" x14ac:dyDescent="0.2">
      <c r="A23" s="18"/>
      <c r="B23" s="48">
        <f t="shared" si="7"/>
        <v>44395</v>
      </c>
      <c r="C23" s="49" t="str">
        <f t="shared" si="1"/>
        <v>日</v>
      </c>
      <c r="D23" s="22"/>
      <c r="E23" s="20"/>
      <c r="F23" s="10"/>
      <c r="G23" s="148">
        <f t="shared" si="0"/>
        <v>0</v>
      </c>
      <c r="H23" s="149" t="str">
        <f t="shared" si="2"/>
        <v/>
      </c>
      <c r="I23" s="4">
        <f>SUM($H$6:H23)</f>
        <v>0</v>
      </c>
      <c r="J23" s="5" t="str">
        <f t="shared" si="3"/>
        <v/>
      </c>
      <c r="K23" s="5" t="str">
        <f t="shared" si="4"/>
        <v/>
      </c>
      <c r="L23" s="36"/>
      <c r="M23" s="63"/>
      <c r="N23" s="64"/>
      <c r="O23" s="64"/>
      <c r="P23" s="64"/>
      <c r="Q23" s="65"/>
      <c r="R23" s="167">
        <f t="shared" si="5"/>
        <v>0</v>
      </c>
      <c r="S23" s="66"/>
      <c r="T23" s="67"/>
      <c r="V23" s="85"/>
      <c r="W23" s="86"/>
      <c r="X23" s="86"/>
      <c r="Y23" s="84"/>
      <c r="Z23" s="227">
        <f t="shared" si="6"/>
        <v>0</v>
      </c>
      <c r="AA23" s="87"/>
    </row>
    <row r="24" spans="1:27" ht="15.75" customHeight="1" x14ac:dyDescent="0.2">
      <c r="A24" s="18"/>
      <c r="B24" s="48">
        <f t="shared" si="7"/>
        <v>44396</v>
      </c>
      <c r="C24" s="49" t="str">
        <f t="shared" si="1"/>
        <v>月</v>
      </c>
      <c r="D24" s="22"/>
      <c r="E24" s="20"/>
      <c r="F24" s="9"/>
      <c r="G24" s="150">
        <f t="shared" si="0"/>
        <v>0</v>
      </c>
      <c r="H24" s="149" t="str">
        <f t="shared" si="2"/>
        <v/>
      </c>
      <c r="I24" s="4">
        <f>SUM($H$6:H24)</f>
        <v>0</v>
      </c>
      <c r="J24" s="5" t="str">
        <f t="shared" si="3"/>
        <v/>
      </c>
      <c r="K24" s="5" t="str">
        <f t="shared" si="4"/>
        <v/>
      </c>
      <c r="L24" s="35"/>
      <c r="M24" s="68"/>
      <c r="N24" s="69"/>
      <c r="O24" s="69"/>
      <c r="P24" s="69"/>
      <c r="Q24" s="60"/>
      <c r="R24" s="166">
        <f t="shared" si="5"/>
        <v>0</v>
      </c>
      <c r="S24" s="61"/>
      <c r="T24" s="70"/>
      <c r="V24" s="85"/>
      <c r="W24" s="86"/>
      <c r="X24" s="86"/>
      <c r="Y24" s="84"/>
      <c r="Z24" s="245">
        <f t="shared" si="6"/>
        <v>0</v>
      </c>
      <c r="AA24" s="87"/>
    </row>
    <row r="25" spans="1:27" ht="15.75" customHeight="1" x14ac:dyDescent="0.2">
      <c r="A25" s="18"/>
      <c r="B25" s="48">
        <f t="shared" si="7"/>
        <v>44397</v>
      </c>
      <c r="C25" s="49" t="str">
        <f t="shared" si="1"/>
        <v>火</v>
      </c>
      <c r="D25" s="22"/>
      <c r="E25" s="20"/>
      <c r="F25" s="10"/>
      <c r="G25" s="148">
        <f t="shared" si="0"/>
        <v>0</v>
      </c>
      <c r="H25" s="149" t="str">
        <f t="shared" si="2"/>
        <v/>
      </c>
      <c r="I25" s="4">
        <f>SUM($H$6:H25)</f>
        <v>0</v>
      </c>
      <c r="J25" s="5" t="str">
        <f t="shared" si="3"/>
        <v/>
      </c>
      <c r="K25" s="5" t="str">
        <f t="shared" si="4"/>
        <v/>
      </c>
      <c r="L25" s="37"/>
      <c r="M25" s="63"/>
      <c r="N25" s="64"/>
      <c r="O25" s="64"/>
      <c r="P25" s="64"/>
      <c r="Q25" s="65"/>
      <c r="R25" s="166">
        <f t="shared" si="5"/>
        <v>0</v>
      </c>
      <c r="S25" s="66"/>
      <c r="T25" s="67"/>
      <c r="V25" s="85"/>
      <c r="W25" s="86"/>
      <c r="X25" s="86"/>
      <c r="Y25" s="84"/>
      <c r="Z25" s="237">
        <f t="shared" si="6"/>
        <v>0</v>
      </c>
      <c r="AA25" s="87"/>
    </row>
    <row r="26" spans="1:27" ht="15.75" customHeight="1" x14ac:dyDescent="0.2">
      <c r="A26" s="18"/>
      <c r="B26" s="50">
        <f t="shared" si="7"/>
        <v>44398</v>
      </c>
      <c r="C26" s="51" t="str">
        <f t="shared" si="1"/>
        <v>水</v>
      </c>
      <c r="D26" s="22"/>
      <c r="E26" s="20"/>
      <c r="F26" s="9"/>
      <c r="G26" s="150">
        <f t="shared" si="0"/>
        <v>0</v>
      </c>
      <c r="H26" s="151" t="str">
        <f t="shared" si="2"/>
        <v/>
      </c>
      <c r="I26" s="4">
        <f>SUM($H$6:H26)</f>
        <v>0</v>
      </c>
      <c r="J26" s="5" t="str">
        <f t="shared" si="3"/>
        <v/>
      </c>
      <c r="K26" s="5" t="str">
        <f t="shared" si="4"/>
        <v/>
      </c>
      <c r="L26" s="36"/>
      <c r="M26" s="68"/>
      <c r="N26" s="69"/>
      <c r="O26" s="69"/>
      <c r="P26" s="69"/>
      <c r="Q26" s="60"/>
      <c r="R26" s="166">
        <f t="shared" si="5"/>
        <v>0</v>
      </c>
      <c r="S26" s="66"/>
      <c r="T26" s="73"/>
      <c r="V26" s="85"/>
      <c r="W26" s="86"/>
      <c r="X26" s="86"/>
      <c r="Y26" s="84"/>
      <c r="Z26" s="227">
        <f t="shared" si="6"/>
        <v>0</v>
      </c>
      <c r="AA26" s="87"/>
    </row>
    <row r="27" spans="1:27" ht="15.75" customHeight="1" x14ac:dyDescent="0.2">
      <c r="A27" s="18"/>
      <c r="B27" s="48">
        <f t="shared" si="7"/>
        <v>44399</v>
      </c>
      <c r="C27" s="49" t="str">
        <f t="shared" si="1"/>
        <v>木</v>
      </c>
      <c r="D27" s="22"/>
      <c r="E27" s="20"/>
      <c r="F27" s="10"/>
      <c r="G27" s="148">
        <f t="shared" si="0"/>
        <v>0</v>
      </c>
      <c r="H27" s="149" t="str">
        <f t="shared" si="2"/>
        <v/>
      </c>
      <c r="I27" s="4">
        <f>SUM($H$6:H27)</f>
        <v>0</v>
      </c>
      <c r="J27" s="5" t="str">
        <f t="shared" si="3"/>
        <v/>
      </c>
      <c r="K27" s="5" t="str">
        <f t="shared" si="4"/>
        <v/>
      </c>
      <c r="L27" s="36"/>
      <c r="M27" s="74"/>
      <c r="N27" s="75"/>
      <c r="O27" s="75"/>
      <c r="P27" s="75"/>
      <c r="Q27" s="65"/>
      <c r="R27" s="155">
        <f t="shared" si="5"/>
        <v>0</v>
      </c>
      <c r="S27" s="61"/>
      <c r="T27" s="76"/>
      <c r="V27" s="85"/>
      <c r="W27" s="86"/>
      <c r="X27" s="86"/>
      <c r="Y27" s="84"/>
      <c r="Z27" s="245">
        <f t="shared" si="6"/>
        <v>0</v>
      </c>
      <c r="AA27" s="87"/>
    </row>
    <row r="28" spans="1:27" ht="15.75" customHeight="1" x14ac:dyDescent="0.2">
      <c r="A28" s="18"/>
      <c r="B28" s="48">
        <f t="shared" si="7"/>
        <v>44400</v>
      </c>
      <c r="C28" s="49" t="str">
        <f t="shared" si="1"/>
        <v>金</v>
      </c>
      <c r="D28" s="22"/>
      <c r="E28" s="20"/>
      <c r="F28" s="10"/>
      <c r="G28" s="148">
        <f t="shared" si="0"/>
        <v>0</v>
      </c>
      <c r="H28" s="147" t="str">
        <f t="shared" si="2"/>
        <v/>
      </c>
      <c r="I28" s="4">
        <f>SUM($H$6:H28)</f>
        <v>0</v>
      </c>
      <c r="J28" s="5" t="str">
        <f t="shared" si="3"/>
        <v/>
      </c>
      <c r="K28" s="5" t="str">
        <f t="shared" si="4"/>
        <v/>
      </c>
      <c r="L28" s="36"/>
      <c r="M28" s="63"/>
      <c r="N28" s="64"/>
      <c r="O28" s="64"/>
      <c r="P28" s="64"/>
      <c r="Q28" s="65"/>
      <c r="R28" s="167">
        <f t="shared" si="5"/>
        <v>0</v>
      </c>
      <c r="S28" s="66"/>
      <c r="T28" s="67"/>
      <c r="V28" s="85"/>
      <c r="W28" s="86"/>
      <c r="X28" s="86"/>
      <c r="Y28" s="84"/>
      <c r="Z28" s="237">
        <f t="shared" si="6"/>
        <v>0</v>
      </c>
      <c r="AA28" s="87"/>
    </row>
    <row r="29" spans="1:27" ht="15.75" customHeight="1" x14ac:dyDescent="0.2">
      <c r="A29" s="18"/>
      <c r="B29" s="48">
        <f t="shared" si="7"/>
        <v>44401</v>
      </c>
      <c r="C29" s="49" t="str">
        <f t="shared" si="1"/>
        <v>土</v>
      </c>
      <c r="D29" s="22"/>
      <c r="E29" s="20"/>
      <c r="F29" s="10"/>
      <c r="G29" s="148">
        <f t="shared" si="0"/>
        <v>0</v>
      </c>
      <c r="H29" s="149" t="str">
        <f t="shared" si="2"/>
        <v/>
      </c>
      <c r="I29" s="4">
        <f>SUM($H$6:H29)</f>
        <v>0</v>
      </c>
      <c r="J29" s="5" t="str">
        <f t="shared" si="3"/>
        <v/>
      </c>
      <c r="K29" s="5" t="str">
        <f t="shared" si="4"/>
        <v/>
      </c>
      <c r="L29" s="36"/>
      <c r="M29" s="68"/>
      <c r="N29" s="69"/>
      <c r="O29" s="69"/>
      <c r="P29" s="69"/>
      <c r="Q29" s="60"/>
      <c r="R29" s="167">
        <f t="shared" si="5"/>
        <v>0</v>
      </c>
      <c r="S29" s="61"/>
      <c r="T29" s="70"/>
      <c r="V29" s="85"/>
      <c r="W29" s="86"/>
      <c r="X29" s="86"/>
      <c r="Y29" s="84"/>
      <c r="Z29" s="227">
        <f t="shared" si="6"/>
        <v>0</v>
      </c>
      <c r="AA29" s="87"/>
    </row>
    <row r="30" spans="1:27" ht="15.75" customHeight="1" x14ac:dyDescent="0.2">
      <c r="A30" s="18"/>
      <c r="B30" s="48">
        <f t="shared" si="7"/>
        <v>44402</v>
      </c>
      <c r="C30" s="49" t="str">
        <f t="shared" si="1"/>
        <v>日</v>
      </c>
      <c r="D30" s="22"/>
      <c r="E30" s="20"/>
      <c r="F30" s="10"/>
      <c r="G30" s="148">
        <f t="shared" si="0"/>
        <v>0</v>
      </c>
      <c r="H30" s="149" t="str">
        <f t="shared" si="2"/>
        <v/>
      </c>
      <c r="I30" s="4">
        <f>SUM($H$6:H30)</f>
        <v>0</v>
      </c>
      <c r="J30" s="5" t="str">
        <f t="shared" si="3"/>
        <v/>
      </c>
      <c r="K30" s="5" t="str">
        <f t="shared" si="4"/>
        <v/>
      </c>
      <c r="L30" s="36"/>
      <c r="M30" s="63"/>
      <c r="N30" s="64"/>
      <c r="O30" s="64"/>
      <c r="P30" s="64"/>
      <c r="Q30" s="65"/>
      <c r="R30" s="167">
        <f t="shared" si="5"/>
        <v>0</v>
      </c>
      <c r="S30" s="66"/>
      <c r="T30" s="67"/>
      <c r="V30" s="85"/>
      <c r="W30" s="86"/>
      <c r="X30" s="86"/>
      <c r="Y30" s="84"/>
      <c r="Z30" s="227">
        <f t="shared" si="6"/>
        <v>0</v>
      </c>
      <c r="AA30" s="87"/>
    </row>
    <row r="31" spans="1:27" ht="15.75" customHeight="1" x14ac:dyDescent="0.2">
      <c r="A31" s="18"/>
      <c r="B31" s="48">
        <f t="shared" si="7"/>
        <v>44403</v>
      </c>
      <c r="C31" s="49" t="str">
        <f t="shared" si="1"/>
        <v>月</v>
      </c>
      <c r="D31" s="22"/>
      <c r="E31" s="20"/>
      <c r="F31" s="10"/>
      <c r="G31" s="148">
        <f t="shared" si="0"/>
        <v>0</v>
      </c>
      <c r="H31" s="149" t="str">
        <f>IF(ISBLANK(D31),"",IF(E31-D31-F31&gt;1/3,E31-D31-F31-1/3,""))</f>
        <v/>
      </c>
      <c r="I31" s="4">
        <f>SUM($H$6:H31)</f>
        <v>0</v>
      </c>
      <c r="J31" s="5" t="str">
        <f t="shared" si="3"/>
        <v/>
      </c>
      <c r="K31" s="5" t="str">
        <f t="shared" si="4"/>
        <v/>
      </c>
      <c r="L31" s="36"/>
      <c r="M31" s="68"/>
      <c r="N31" s="69"/>
      <c r="O31" s="69"/>
      <c r="P31" s="69"/>
      <c r="Q31" s="60"/>
      <c r="R31" s="166">
        <f t="shared" si="5"/>
        <v>0</v>
      </c>
      <c r="S31" s="66"/>
      <c r="T31" s="70"/>
      <c r="V31" s="85"/>
      <c r="W31" s="86"/>
      <c r="X31" s="86"/>
      <c r="Y31" s="84"/>
      <c r="Z31" s="227">
        <f t="shared" si="6"/>
        <v>0</v>
      </c>
      <c r="AA31" s="87"/>
    </row>
    <row r="32" spans="1:27" ht="15.75" customHeight="1" x14ac:dyDescent="0.2">
      <c r="A32" s="18"/>
      <c r="B32" s="48">
        <f t="shared" si="7"/>
        <v>44404</v>
      </c>
      <c r="C32" s="49" t="str">
        <f t="shared" si="1"/>
        <v>火</v>
      </c>
      <c r="D32" s="22"/>
      <c r="E32" s="20"/>
      <c r="F32" s="10"/>
      <c r="G32" s="148">
        <f t="shared" si="0"/>
        <v>0</v>
      </c>
      <c r="H32" s="149" t="str">
        <f t="shared" si="2"/>
        <v/>
      </c>
      <c r="I32" s="4">
        <f>SUM($H$6:H32)</f>
        <v>0</v>
      </c>
      <c r="J32" s="5" t="str">
        <f t="shared" si="3"/>
        <v/>
      </c>
      <c r="K32" s="5" t="str">
        <f t="shared" si="4"/>
        <v/>
      </c>
      <c r="L32" s="35"/>
      <c r="M32" s="63"/>
      <c r="N32" s="64"/>
      <c r="O32" s="64"/>
      <c r="P32" s="64"/>
      <c r="Q32" s="65"/>
      <c r="R32" s="155">
        <f>M32+N32+O32+P32+Q32</f>
        <v>0</v>
      </c>
      <c r="S32" s="61"/>
      <c r="T32" s="67"/>
      <c r="V32" s="85"/>
      <c r="W32" s="86"/>
      <c r="X32" s="86"/>
      <c r="Y32" s="84"/>
      <c r="Z32" s="245">
        <f t="shared" si="6"/>
        <v>0</v>
      </c>
      <c r="AA32" s="87"/>
    </row>
    <row r="33" spans="1:27" ht="15.75" customHeight="1" x14ac:dyDescent="0.2">
      <c r="A33" s="18"/>
      <c r="B33" s="52">
        <f t="shared" si="7"/>
        <v>44405</v>
      </c>
      <c r="C33" s="47" t="str">
        <f t="shared" si="1"/>
        <v>水</v>
      </c>
      <c r="D33" s="22"/>
      <c r="E33" s="20"/>
      <c r="F33" s="15"/>
      <c r="G33" s="146">
        <f t="shared" si="0"/>
        <v>0</v>
      </c>
      <c r="H33" s="149" t="str">
        <f t="shared" si="2"/>
        <v/>
      </c>
      <c r="I33" s="4">
        <f>SUM($H$6:H33)</f>
        <v>0</v>
      </c>
      <c r="J33" s="5" t="str">
        <f t="shared" si="3"/>
        <v/>
      </c>
      <c r="K33" s="5" t="str">
        <f t="shared" si="4"/>
        <v/>
      </c>
      <c r="L33" s="36"/>
      <c r="M33" s="63"/>
      <c r="N33" s="64"/>
      <c r="O33" s="64"/>
      <c r="P33" s="64"/>
      <c r="Q33" s="65"/>
      <c r="R33" s="166">
        <f t="shared" si="5"/>
        <v>0</v>
      </c>
      <c r="S33" s="66"/>
      <c r="T33" s="72"/>
      <c r="V33" s="85"/>
      <c r="W33" s="86"/>
      <c r="X33" s="86"/>
      <c r="Y33" s="84"/>
      <c r="Z33" s="237">
        <f t="shared" si="6"/>
        <v>0</v>
      </c>
      <c r="AA33" s="87"/>
    </row>
    <row r="34" spans="1:27" ht="15.75" customHeight="1" thickBot="1" x14ac:dyDescent="0.25">
      <c r="A34" s="18"/>
      <c r="B34" s="48">
        <f t="shared" si="7"/>
        <v>44406</v>
      </c>
      <c r="C34" s="49" t="str">
        <f t="shared" si="1"/>
        <v>木</v>
      </c>
      <c r="D34" s="22"/>
      <c r="E34" s="20"/>
      <c r="F34" s="10"/>
      <c r="G34" s="148">
        <f t="shared" si="0"/>
        <v>0</v>
      </c>
      <c r="H34" s="149" t="str">
        <f t="shared" si="2"/>
        <v/>
      </c>
      <c r="I34" s="4">
        <f>SUM($H$6:H34)</f>
        <v>0</v>
      </c>
      <c r="J34" s="5" t="str">
        <f t="shared" si="3"/>
        <v/>
      </c>
      <c r="K34" s="5" t="str">
        <f t="shared" si="4"/>
        <v/>
      </c>
      <c r="L34" s="38"/>
      <c r="M34" s="68"/>
      <c r="N34" s="69"/>
      <c r="O34" s="69"/>
      <c r="P34" s="69"/>
      <c r="Q34" s="60"/>
      <c r="R34" s="166">
        <f t="shared" si="5"/>
        <v>0</v>
      </c>
      <c r="S34" s="66"/>
      <c r="T34" s="73"/>
      <c r="V34" s="85"/>
      <c r="W34" s="86"/>
      <c r="X34" s="86"/>
      <c r="Y34" s="84"/>
      <c r="Z34" s="227">
        <f t="shared" si="6"/>
        <v>0</v>
      </c>
      <c r="AA34" s="87"/>
    </row>
    <row r="35" spans="1:27" ht="15.75" customHeight="1" thickTop="1" x14ac:dyDescent="0.2">
      <c r="A35" s="18"/>
      <c r="B35" s="48">
        <f t="shared" si="7"/>
        <v>44407</v>
      </c>
      <c r="C35" s="49" t="str">
        <f t="shared" si="1"/>
        <v>金</v>
      </c>
      <c r="D35" s="22"/>
      <c r="E35" s="20"/>
      <c r="F35" s="10"/>
      <c r="G35" s="148">
        <f t="shared" si="0"/>
        <v>0</v>
      </c>
      <c r="H35" s="149" t="str">
        <f t="shared" si="2"/>
        <v/>
      </c>
      <c r="I35" s="4">
        <f>SUM($H$6:H35)</f>
        <v>0</v>
      </c>
      <c r="J35" s="5" t="str">
        <f t="shared" si="3"/>
        <v/>
      </c>
      <c r="K35" s="24" t="str">
        <f t="shared" si="4"/>
        <v/>
      </c>
      <c r="L35" s="360" t="s">
        <v>17</v>
      </c>
      <c r="M35" s="63"/>
      <c r="N35" s="64"/>
      <c r="O35" s="64"/>
      <c r="P35" s="64"/>
      <c r="Q35" s="65"/>
      <c r="R35" s="155">
        <f t="shared" si="5"/>
        <v>0</v>
      </c>
      <c r="S35" s="61"/>
      <c r="T35" s="72"/>
      <c r="V35" s="85"/>
      <c r="W35" s="86"/>
      <c r="X35" s="86"/>
      <c r="Y35" s="84"/>
      <c r="Z35" s="245">
        <f t="shared" si="6"/>
        <v>0</v>
      </c>
      <c r="AA35" s="87"/>
    </row>
    <row r="36" spans="1:27" ht="15.75" customHeight="1" thickBot="1" x14ac:dyDescent="0.25">
      <c r="A36" s="18"/>
      <c r="B36" s="53">
        <f t="shared" si="7"/>
        <v>44408</v>
      </c>
      <c r="C36" s="54" t="str">
        <f t="shared" si="1"/>
        <v>土</v>
      </c>
      <c r="D36" s="55"/>
      <c r="E36" s="56"/>
      <c r="F36" s="57"/>
      <c r="G36" s="152">
        <f t="shared" si="0"/>
        <v>0</v>
      </c>
      <c r="H36" s="153" t="str">
        <f t="shared" si="2"/>
        <v/>
      </c>
      <c r="I36" s="13">
        <f>SUM($H$6:H36)</f>
        <v>0</v>
      </c>
      <c r="J36" s="27" t="str">
        <f t="shared" si="3"/>
        <v/>
      </c>
      <c r="K36" s="25" t="str">
        <f t="shared" si="4"/>
        <v/>
      </c>
      <c r="L36" s="361"/>
      <c r="M36" s="77"/>
      <c r="N36" s="78"/>
      <c r="O36" s="78"/>
      <c r="P36" s="78"/>
      <c r="Q36" s="79"/>
      <c r="R36" s="168">
        <f t="shared" si="5"/>
        <v>0</v>
      </c>
      <c r="S36" s="80"/>
      <c r="T36" s="81"/>
      <c r="V36" s="88"/>
      <c r="W36" s="89"/>
      <c r="X36" s="90"/>
      <c r="Y36" s="91"/>
      <c r="Z36" s="267">
        <f t="shared" si="6"/>
        <v>0</v>
      </c>
      <c r="AA36" s="92"/>
    </row>
    <row r="37" spans="1:27" ht="15.75" customHeight="1" thickTop="1" thickBot="1" x14ac:dyDescent="0.25">
      <c r="A37" s="18"/>
      <c r="B37" s="384" t="s">
        <v>18</v>
      </c>
      <c r="C37" s="385"/>
      <c r="D37" s="386" t="s">
        <v>12</v>
      </c>
      <c r="E37" s="387"/>
      <c r="F37" s="14">
        <f>SUM(F6:F36)</f>
        <v>0</v>
      </c>
      <c r="G37" s="12">
        <f>SUM(G6:G36)</f>
        <v>0</v>
      </c>
      <c r="H37" s="11">
        <f>SUM(H6:H36)</f>
        <v>0</v>
      </c>
      <c r="I37" s="3">
        <f>I36</f>
        <v>0</v>
      </c>
      <c r="J37" s="28">
        <f>SUM(J6:J36)</f>
        <v>0</v>
      </c>
      <c r="K37" s="26">
        <f>SUM(K6:K36)</f>
        <v>0</v>
      </c>
      <c r="L37" s="32">
        <f>H37</f>
        <v>0</v>
      </c>
      <c r="M37" s="154">
        <f>SUM(M6:M36)</f>
        <v>0</v>
      </c>
      <c r="N37" s="154">
        <f>SUM(N6:N36)</f>
        <v>0</v>
      </c>
      <c r="O37" s="154">
        <f>SUM(O6:O36)</f>
        <v>0</v>
      </c>
      <c r="P37" s="154">
        <f>SUM(P6:P36)</f>
        <v>0</v>
      </c>
      <c r="Q37" s="154">
        <f>SUM(Q6:Q36)</f>
        <v>0</v>
      </c>
      <c r="R37" s="155">
        <f>M37+N37+O37+P37+Q37</f>
        <v>0</v>
      </c>
      <c r="S37" s="156">
        <f>SUM(S6:S36)</f>
        <v>0</v>
      </c>
      <c r="T37" s="157">
        <f>SUM(T6:T36)</f>
        <v>0</v>
      </c>
      <c r="U37" s="33"/>
      <c r="V37" s="162">
        <f>SUM(V6:V36)</f>
        <v>0</v>
      </c>
      <c r="W37" s="162">
        <f>SUM(W6:W36)</f>
        <v>0</v>
      </c>
      <c r="X37" s="162">
        <f t="shared" ref="X37:Z37" si="8">SUM(X6:X36)</f>
        <v>0</v>
      </c>
      <c r="Y37" s="162">
        <f>SUM(Y6:Y36)</f>
        <v>0</v>
      </c>
      <c r="Z37" s="163">
        <f t="shared" si="8"/>
        <v>0</v>
      </c>
      <c r="AA37" s="164">
        <f>SUM(AA6:AA36)</f>
        <v>0</v>
      </c>
    </row>
    <row r="38" spans="1:27" ht="15.75" customHeight="1" thickBot="1" x14ac:dyDescent="0.25">
      <c r="A38" s="18"/>
      <c r="B38" s="23"/>
      <c r="C38" s="23"/>
      <c r="D38" s="388" t="s">
        <v>13</v>
      </c>
      <c r="E38" s="389"/>
      <c r="F38" s="113" t="s">
        <v>14</v>
      </c>
      <c r="G38" s="145">
        <v>1500</v>
      </c>
      <c r="H38" s="114" t="s">
        <v>16</v>
      </c>
      <c r="I38" s="142">
        <v>1.25</v>
      </c>
      <c r="J38" s="143">
        <v>0.25</v>
      </c>
      <c r="K38" s="144">
        <v>1.25</v>
      </c>
      <c r="L38" s="115">
        <v>2.5</v>
      </c>
      <c r="M38" s="116">
        <v>1500</v>
      </c>
      <c r="N38" s="117">
        <v>1500</v>
      </c>
      <c r="O38" s="117">
        <v>1500</v>
      </c>
      <c r="P38" s="117">
        <v>1500</v>
      </c>
      <c r="Q38" s="118">
        <v>1500</v>
      </c>
      <c r="R38" s="119" t="s">
        <v>29</v>
      </c>
      <c r="S38" s="120">
        <v>100.2</v>
      </c>
      <c r="T38" s="126">
        <v>5.4</v>
      </c>
      <c r="U38" s="33"/>
      <c r="V38" s="390" t="s">
        <v>47</v>
      </c>
      <c r="W38" s="391"/>
      <c r="X38" s="394" t="s">
        <v>48</v>
      </c>
      <c r="Y38" s="395"/>
      <c r="Z38" s="395"/>
      <c r="AA38" s="396"/>
    </row>
    <row r="39" spans="1:27" ht="15.75" customHeight="1" thickTop="1" thickBot="1" x14ac:dyDescent="0.25">
      <c r="A39" s="18"/>
      <c r="B39" s="397" t="s">
        <v>11</v>
      </c>
      <c r="C39" s="397"/>
      <c r="D39" s="398">
        <f>IF(L39&lt;0,G39+I39+J39+K39,G39+I39+J39+K39+L39)</f>
        <v>0</v>
      </c>
      <c r="E39" s="399"/>
      <c r="F39" s="108"/>
      <c r="G39" s="124">
        <f>G38*(G37*24)</f>
        <v>0</v>
      </c>
      <c r="H39" s="109"/>
      <c r="I39" s="110">
        <f>G38*1.25*I37*24</f>
        <v>0</v>
      </c>
      <c r="J39" s="111">
        <f>(G38*0.25)*J37*24</f>
        <v>0</v>
      </c>
      <c r="K39" s="112">
        <f>(G38*1.25)*K37*24</f>
        <v>0</v>
      </c>
      <c r="L39" s="125">
        <f>(G38*0.25)*(L37-L38)*24</f>
        <v>-22500</v>
      </c>
      <c r="M39" s="158">
        <f>M37*24*M38</f>
        <v>0</v>
      </c>
      <c r="N39" s="158">
        <f>N37*24*N38</f>
        <v>0</v>
      </c>
      <c r="O39" s="158">
        <f>O37*24*O38</f>
        <v>0</v>
      </c>
      <c r="P39" s="158">
        <f>P37*24*P38</f>
        <v>0</v>
      </c>
      <c r="Q39" s="159">
        <f>Q37*24*Q38</f>
        <v>0</v>
      </c>
      <c r="R39" s="160">
        <f>M39+N39+O39+P39+Q39</f>
        <v>0</v>
      </c>
      <c r="S39" s="161">
        <f>S37/T38*S38</f>
        <v>0</v>
      </c>
      <c r="T39" s="160">
        <f>T37</f>
        <v>0</v>
      </c>
      <c r="U39" s="41"/>
      <c r="V39" s="121"/>
      <c r="W39" s="121"/>
      <c r="X39" s="122"/>
      <c r="Y39" s="122"/>
      <c r="Z39" s="123"/>
      <c r="AA39" s="123"/>
    </row>
    <row r="40" spans="1:27" ht="13.5" thickTop="1" x14ac:dyDescent="0.2">
      <c r="B40" s="393" t="s">
        <v>73</v>
      </c>
      <c r="C40" s="441"/>
      <c r="D40" s="441"/>
      <c r="E40" s="441"/>
      <c r="F40" s="441"/>
      <c r="G40" s="441"/>
      <c r="H40" s="441"/>
      <c r="I40" s="441"/>
      <c r="J40" s="441"/>
      <c r="K40" s="441"/>
      <c r="L40" s="127" t="s">
        <v>50</v>
      </c>
      <c r="M40" s="132" t="s">
        <v>56</v>
      </c>
      <c r="N40" s="134"/>
      <c r="O40" s="134"/>
      <c r="P40" s="134"/>
      <c r="Q40" s="134"/>
      <c r="R40" s="134"/>
      <c r="S40" s="134"/>
      <c r="T40" s="134"/>
      <c r="V40" s="138" t="s">
        <v>55</v>
      </c>
      <c r="W40" s="133"/>
      <c r="X40" s="133"/>
      <c r="Y40" s="133"/>
      <c r="Z40" s="133"/>
      <c r="AA40" s="133"/>
    </row>
    <row r="41" spans="1:27" x14ac:dyDescent="0.2">
      <c r="B41" s="95"/>
      <c r="C41" s="94"/>
      <c r="D41" s="95"/>
      <c r="E41" s="95"/>
      <c r="F41" s="96"/>
      <c r="G41" s="96"/>
      <c r="H41" s="96"/>
      <c r="I41" s="96"/>
      <c r="J41" s="96"/>
      <c r="K41" s="1"/>
      <c r="M41" s="135"/>
      <c r="N41" s="135"/>
      <c r="O41" s="135"/>
      <c r="P41" s="135"/>
      <c r="Q41" s="135"/>
      <c r="R41" s="135"/>
      <c r="T41" s="1"/>
    </row>
  </sheetData>
  <mergeCells count="32">
    <mergeCell ref="B37:C37"/>
    <mergeCell ref="D37:E37"/>
    <mergeCell ref="D38:E38"/>
    <mergeCell ref="V38:W38"/>
    <mergeCell ref="B40:K40"/>
    <mergeCell ref="X38:AA38"/>
    <mergeCell ref="B39:C39"/>
    <mergeCell ref="D39:E39"/>
    <mergeCell ref="W4:W5"/>
    <mergeCell ref="X4:X5"/>
    <mergeCell ref="Y4:Y5"/>
    <mergeCell ref="Z4:Z5"/>
    <mergeCell ref="AA4:AA5"/>
    <mergeCell ref="L35:L36"/>
    <mergeCell ref="K4:K5"/>
    <mergeCell ref="L4:L5"/>
    <mergeCell ref="M4:R4"/>
    <mergeCell ref="S4:S5"/>
    <mergeCell ref="T4:T5"/>
    <mergeCell ref="V4:V5"/>
    <mergeCell ref="D4:E4"/>
    <mergeCell ref="F4:F5"/>
    <mergeCell ref="G4:G5"/>
    <mergeCell ref="H4:H5"/>
    <mergeCell ref="I4:I5"/>
    <mergeCell ref="J4:J5"/>
    <mergeCell ref="V3:Y3"/>
    <mergeCell ref="I1:R1"/>
    <mergeCell ref="H2:J2"/>
    <mergeCell ref="D3:F3"/>
    <mergeCell ref="M3:Q3"/>
    <mergeCell ref="S3:T3"/>
  </mergeCells>
  <phoneticPr fontId="7"/>
  <conditionalFormatting sqref="L39">
    <cfRule type="cellIs" dxfId="1" priority="1" operator="lessThan">
      <formula>0.5</formula>
    </cfRule>
  </conditionalFormatting>
  <dataValidations count="1">
    <dataValidation type="time" allowBlank="1" showInputMessage="1" showErrorMessage="1" errorTitle="Invalid Entry" error="Please enter time in military time format between 0:00 and 23:59 (1:00, 8:00, 13:00, 20:00, etc.)." sqref="F27 F7:F15 H6:H36 F20 D6:F6">
      <formula1>0</formula1>
      <formula2>0.999305555555556</formula2>
    </dataValidation>
  </dataValidations>
  <pageMargins left="0.25" right="0.25" top="0.75" bottom="0.75" header="0.3" footer="0.3"/>
  <pageSetup paperSize="9" scale="78" fitToHeight="0" orientation="landscape" horizont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120" zoomScaleNormal="120" workbookViewId="0">
      <selection activeCell="J13" sqref="J13"/>
    </sheetView>
  </sheetViews>
  <sheetFormatPr defaultRowHeight="12.75" x14ac:dyDescent="0.2"/>
  <cols>
    <col min="1" max="1" width="5.140625" customWidth="1"/>
    <col min="2" max="2" width="6.28515625" customWidth="1"/>
    <col min="3" max="3" width="4.28515625" customWidth="1"/>
    <col min="4" max="4" width="5.5703125" customWidth="1"/>
    <col min="5" max="5" width="5.85546875" customWidth="1"/>
    <col min="6" max="6" width="5.42578125" customWidth="1"/>
    <col min="7" max="7" width="7.28515625" customWidth="1"/>
    <col min="8" max="8" width="6.7109375" customWidth="1"/>
    <col min="9" max="9" width="9" customWidth="1"/>
    <col min="10" max="10" width="8" customWidth="1"/>
    <col min="11" max="11" width="6.7109375" customWidth="1"/>
    <col min="12" max="13" width="7.140625" customWidth="1"/>
    <col min="14" max="14" width="6.140625" customWidth="1"/>
    <col min="15" max="15" width="5.85546875" customWidth="1"/>
    <col min="16" max="16" width="6.85546875" customWidth="1"/>
    <col min="17" max="17" width="6" customWidth="1"/>
    <col min="18" max="18" width="7.7109375" customWidth="1"/>
    <col min="19" max="19" width="6.28515625" customWidth="1"/>
    <col min="20" max="20" width="6.5703125" customWidth="1"/>
    <col min="21" max="21" width="1.28515625" customWidth="1"/>
    <col min="22" max="22" width="7.7109375" customWidth="1"/>
    <col min="23" max="23" width="7.5703125" customWidth="1"/>
    <col min="24" max="25" width="7.140625" customWidth="1"/>
    <col min="26" max="26" width="9.5703125" customWidth="1"/>
    <col min="27" max="27" width="7.28515625" customWidth="1"/>
  </cols>
  <sheetData>
    <row r="1" spans="1:28" ht="17.25" customHeight="1" x14ac:dyDescent="0.2">
      <c r="I1" s="434" t="s">
        <v>42</v>
      </c>
      <c r="J1" s="434"/>
      <c r="K1" s="434"/>
      <c r="L1" s="434"/>
      <c r="M1" s="434"/>
      <c r="N1" s="434"/>
      <c r="O1" s="434"/>
      <c r="P1" s="434"/>
      <c r="Q1" s="434"/>
      <c r="R1" s="434"/>
      <c r="Y1" s="129"/>
      <c r="AA1" s="128"/>
    </row>
    <row r="2" spans="1:28" ht="16.5" customHeight="1" thickBot="1" x14ac:dyDescent="0.25">
      <c r="B2" s="136" t="s">
        <v>0</v>
      </c>
      <c r="C2" s="17"/>
      <c r="D2" s="130"/>
      <c r="E2" s="130"/>
      <c r="F2" s="29"/>
      <c r="G2" s="29"/>
      <c r="H2" s="435" t="s">
        <v>51</v>
      </c>
      <c r="I2" s="435"/>
      <c r="J2" s="435"/>
      <c r="K2" s="29"/>
      <c r="L2" s="30"/>
      <c r="M2" s="100"/>
      <c r="N2" s="101"/>
      <c r="O2" s="100"/>
      <c r="P2" s="100"/>
      <c r="Q2" s="100"/>
      <c r="R2" s="2"/>
      <c r="S2" s="100"/>
      <c r="T2" s="100"/>
      <c r="V2" s="104"/>
      <c r="W2" s="104"/>
      <c r="X2" s="104"/>
      <c r="Y2" s="104"/>
      <c r="AA2" s="104"/>
    </row>
    <row r="3" spans="1:28" ht="12" customHeight="1" thickTop="1" thickBot="1" x14ac:dyDescent="0.25">
      <c r="B3" s="16"/>
      <c r="C3" s="106"/>
      <c r="D3" s="436" t="s">
        <v>43</v>
      </c>
      <c r="E3" s="437"/>
      <c r="F3" s="438"/>
      <c r="G3" s="131"/>
      <c r="H3" s="93"/>
      <c r="I3" s="29"/>
      <c r="J3" s="29"/>
      <c r="K3" s="29"/>
      <c r="L3" s="99"/>
      <c r="M3" s="431" t="s">
        <v>43</v>
      </c>
      <c r="N3" s="439"/>
      <c r="O3" s="439"/>
      <c r="P3" s="439"/>
      <c r="Q3" s="440"/>
      <c r="R3" s="102"/>
      <c r="S3" s="431" t="s">
        <v>43</v>
      </c>
      <c r="T3" s="440"/>
      <c r="U3" s="103"/>
      <c r="V3" s="431" t="s">
        <v>43</v>
      </c>
      <c r="W3" s="432"/>
      <c r="X3" s="432"/>
      <c r="Y3" s="433"/>
      <c r="Z3" s="137" t="s">
        <v>57</v>
      </c>
      <c r="AA3" s="105" t="s">
        <v>43</v>
      </c>
    </row>
    <row r="4" spans="1:28" ht="24" customHeight="1" thickTop="1" thickBot="1" x14ac:dyDescent="0.25">
      <c r="A4" s="18"/>
      <c r="B4" s="97" t="s">
        <v>8</v>
      </c>
      <c r="C4" s="98" t="s">
        <v>67</v>
      </c>
      <c r="D4" s="423"/>
      <c r="E4" s="424"/>
      <c r="F4" s="425" t="s">
        <v>10</v>
      </c>
      <c r="G4" s="427" t="s">
        <v>45</v>
      </c>
      <c r="H4" s="410" t="s">
        <v>31</v>
      </c>
      <c r="I4" s="429" t="s">
        <v>19</v>
      </c>
      <c r="J4" s="410" t="s">
        <v>33</v>
      </c>
      <c r="K4" s="410" t="s">
        <v>34</v>
      </c>
      <c r="L4" s="412" t="s">
        <v>71</v>
      </c>
      <c r="M4" s="414" t="s">
        <v>28</v>
      </c>
      <c r="N4" s="415"/>
      <c r="O4" s="415"/>
      <c r="P4" s="415"/>
      <c r="Q4" s="415"/>
      <c r="R4" s="416"/>
      <c r="S4" s="417" t="s">
        <v>49</v>
      </c>
      <c r="T4" s="419" t="s">
        <v>1</v>
      </c>
      <c r="U4" s="33"/>
      <c r="V4" s="421" t="s">
        <v>23</v>
      </c>
      <c r="W4" s="400" t="s">
        <v>26</v>
      </c>
      <c r="X4" s="402" t="s">
        <v>25</v>
      </c>
      <c r="Y4" s="404" t="s">
        <v>30</v>
      </c>
      <c r="Z4" s="406" t="s">
        <v>27</v>
      </c>
      <c r="AA4" s="408" t="s">
        <v>24</v>
      </c>
    </row>
    <row r="5" spans="1:28" ht="21" customHeight="1" thickTop="1" thickBot="1" x14ac:dyDescent="0.25">
      <c r="A5" s="18"/>
      <c r="B5" s="42" t="s">
        <v>7</v>
      </c>
      <c r="C5" s="43" t="s">
        <v>6</v>
      </c>
      <c r="D5" s="44" t="s">
        <v>2</v>
      </c>
      <c r="E5" s="45" t="s">
        <v>3</v>
      </c>
      <c r="F5" s="426"/>
      <c r="G5" s="428"/>
      <c r="H5" s="411"/>
      <c r="I5" s="430"/>
      <c r="J5" s="411"/>
      <c r="K5" s="411"/>
      <c r="L5" s="413"/>
      <c r="M5" s="316" t="s">
        <v>4</v>
      </c>
      <c r="N5" s="317" t="s">
        <v>21</v>
      </c>
      <c r="O5" s="317" t="s">
        <v>20</v>
      </c>
      <c r="P5" s="318" t="s">
        <v>22</v>
      </c>
      <c r="Q5" s="319" t="s">
        <v>66</v>
      </c>
      <c r="R5" s="107" t="s">
        <v>5</v>
      </c>
      <c r="S5" s="418"/>
      <c r="T5" s="420"/>
      <c r="V5" s="422"/>
      <c r="W5" s="401"/>
      <c r="X5" s="403"/>
      <c r="Y5" s="405"/>
      <c r="Z5" s="407"/>
      <c r="AA5" s="409"/>
    </row>
    <row r="6" spans="1:28" ht="15.75" customHeight="1" x14ac:dyDescent="0.2">
      <c r="A6" s="18"/>
      <c r="B6" s="46">
        <f>DATE(B4,C4,1)</f>
        <v>44409</v>
      </c>
      <c r="C6" s="47" t="str">
        <f>TEXT(B6,"aaa")</f>
        <v>日</v>
      </c>
      <c r="D6" s="39"/>
      <c r="E6" s="40"/>
      <c r="F6" s="15"/>
      <c r="G6" s="146">
        <f t="shared" ref="G6:G36" si="0">(E6-D6)-F6</f>
        <v>0</v>
      </c>
      <c r="H6" s="147" t="str">
        <f>IF(ISBLANK(D6),"",IF(E6-D6-F6&gt;1/3,E6-D6-F6-1/3,""))</f>
        <v/>
      </c>
      <c r="I6" s="7">
        <f>SUM($H$6:H6)</f>
        <v>0</v>
      </c>
      <c r="J6" s="31" t="str">
        <f>IF(D6="","","5:0"-MIN("5:00",D6)+MIN("29:00",E6)-MIN(MAX("22:00",D6),E6))</f>
        <v/>
      </c>
      <c r="K6" s="31" t="str">
        <f>IF(AND(WEEKDAY(B6)=1,D6&amp;E6&amp;D6&lt;&gt;""),E6-D6-F6,"")</f>
        <v/>
      </c>
      <c r="L6" s="35"/>
      <c r="M6" s="58"/>
      <c r="N6" s="59"/>
      <c r="O6" s="59"/>
      <c r="P6" s="59"/>
      <c r="Q6" s="60"/>
      <c r="R6" s="165">
        <f>M6+N6+O6+P6+Q6</f>
        <v>0</v>
      </c>
      <c r="S6" s="61"/>
      <c r="T6" s="62"/>
      <c r="V6" s="82"/>
      <c r="W6" s="83"/>
      <c r="X6" s="86"/>
      <c r="Y6" s="84"/>
      <c r="Z6" s="320">
        <f>V6+W6+Y6+X6</f>
        <v>0</v>
      </c>
      <c r="AA6" s="84"/>
      <c r="AB6" s="34"/>
    </row>
    <row r="7" spans="1:28" ht="15.75" customHeight="1" x14ac:dyDescent="0.2">
      <c r="A7" s="18"/>
      <c r="B7" s="48">
        <f>B6+1</f>
        <v>44410</v>
      </c>
      <c r="C7" s="49" t="str">
        <f t="shared" ref="C7:C36" si="1">TEXT(B7,"aaa")</f>
        <v>月</v>
      </c>
      <c r="D7" s="22"/>
      <c r="E7" s="20"/>
      <c r="F7" s="10"/>
      <c r="G7" s="148">
        <f t="shared" si="0"/>
        <v>0</v>
      </c>
      <c r="H7" s="149" t="str">
        <f t="shared" ref="H7:H36" si="2">IF(ISBLANK(D7),"",IF(E7-D7-F7&gt;1/3,E7-D7-F7-1/3,""))</f>
        <v/>
      </c>
      <c r="I7" s="4">
        <f>SUM($H$6:H7)</f>
        <v>0</v>
      </c>
      <c r="J7" s="5" t="str">
        <f t="shared" ref="J7:J36" si="3">IF(D7="","","5:0"-MIN("5:00",D7)+MIN("29:00",E7)-MIN(MAX("22:00",D7),E7))</f>
        <v/>
      </c>
      <c r="K7" s="5" t="str">
        <f t="shared" ref="K7:K36" si="4">IF(AND(WEEKDAY(B7)=1,D7&amp;E7&amp;D7&lt;&gt;""),E7-D7-F7,"")</f>
        <v/>
      </c>
      <c r="L7" s="36"/>
      <c r="M7" s="63"/>
      <c r="N7" s="64"/>
      <c r="O7" s="64"/>
      <c r="P7" s="64"/>
      <c r="Q7" s="65"/>
      <c r="R7" s="166">
        <f t="shared" ref="R7:R36" si="5">M7+N7+O7+P7+Q7</f>
        <v>0</v>
      </c>
      <c r="S7" s="66"/>
      <c r="T7" s="67"/>
      <c r="V7" s="85"/>
      <c r="W7" s="86"/>
      <c r="X7" s="86"/>
      <c r="Y7" s="84"/>
      <c r="Z7" s="245">
        <f t="shared" ref="Z7:Z36" si="6">V7+W7+Y7+X7</f>
        <v>0</v>
      </c>
      <c r="AA7" s="87"/>
    </row>
    <row r="8" spans="1:28" ht="15.75" customHeight="1" x14ac:dyDescent="0.2">
      <c r="A8" s="18"/>
      <c r="B8" s="50">
        <f t="shared" ref="B8:B36" si="7">B7+1</f>
        <v>44411</v>
      </c>
      <c r="C8" s="51" t="str">
        <f t="shared" si="1"/>
        <v>火</v>
      </c>
      <c r="D8" s="21"/>
      <c r="E8" s="19"/>
      <c r="F8" s="9"/>
      <c r="G8" s="150">
        <f t="shared" si="0"/>
        <v>0</v>
      </c>
      <c r="H8" s="151" t="str">
        <f t="shared" si="2"/>
        <v/>
      </c>
      <c r="I8" s="6">
        <f>SUM($H$6:H8)</f>
        <v>0</v>
      </c>
      <c r="J8" s="5" t="str">
        <f t="shared" si="3"/>
        <v/>
      </c>
      <c r="K8" s="5" t="str">
        <f t="shared" si="4"/>
        <v/>
      </c>
      <c r="L8" s="36"/>
      <c r="M8" s="68"/>
      <c r="N8" s="69"/>
      <c r="O8" s="69"/>
      <c r="P8" s="69"/>
      <c r="Q8" s="60"/>
      <c r="R8" s="155">
        <f t="shared" si="5"/>
        <v>0</v>
      </c>
      <c r="S8" s="61"/>
      <c r="T8" s="70"/>
      <c r="V8" s="85"/>
      <c r="W8" s="86"/>
      <c r="X8" s="86"/>
      <c r="Y8" s="84"/>
      <c r="Z8" s="237">
        <f t="shared" si="6"/>
        <v>0</v>
      </c>
      <c r="AA8" s="87"/>
    </row>
    <row r="9" spans="1:28" ht="15.75" customHeight="1" x14ac:dyDescent="0.2">
      <c r="A9" s="18"/>
      <c r="B9" s="48">
        <f t="shared" si="7"/>
        <v>44412</v>
      </c>
      <c r="C9" s="49" t="str">
        <f t="shared" si="1"/>
        <v>水</v>
      </c>
      <c r="D9" s="22"/>
      <c r="E9" s="20"/>
      <c r="F9" s="10"/>
      <c r="G9" s="148">
        <f t="shared" si="0"/>
        <v>0</v>
      </c>
      <c r="H9" s="149" t="str">
        <f t="shared" si="2"/>
        <v/>
      </c>
      <c r="I9" s="8">
        <f>SUM($H$6:H9)</f>
        <v>0</v>
      </c>
      <c r="J9" s="5" t="str">
        <f t="shared" si="3"/>
        <v/>
      </c>
      <c r="K9" s="5" t="str">
        <f t="shared" si="4"/>
        <v/>
      </c>
      <c r="L9" s="36"/>
      <c r="M9" s="63"/>
      <c r="N9" s="64"/>
      <c r="O9" s="64"/>
      <c r="P9" s="64"/>
      <c r="Q9" s="65"/>
      <c r="R9" s="167">
        <f t="shared" si="5"/>
        <v>0</v>
      </c>
      <c r="S9" s="66"/>
      <c r="T9" s="67"/>
      <c r="V9" s="85"/>
      <c r="W9" s="86"/>
      <c r="X9" s="86"/>
      <c r="Y9" s="84"/>
      <c r="Z9" s="237">
        <f t="shared" si="6"/>
        <v>0</v>
      </c>
      <c r="AA9" s="87"/>
    </row>
    <row r="10" spans="1:28" ht="15.75" customHeight="1" x14ac:dyDescent="0.2">
      <c r="A10" s="18"/>
      <c r="B10" s="48">
        <f t="shared" si="7"/>
        <v>44413</v>
      </c>
      <c r="C10" s="49" t="str">
        <f t="shared" si="1"/>
        <v>木</v>
      </c>
      <c r="D10" s="22"/>
      <c r="E10" s="20"/>
      <c r="F10" s="15"/>
      <c r="G10" s="146">
        <f t="shared" si="0"/>
        <v>0</v>
      </c>
      <c r="H10" s="147" t="str">
        <f t="shared" si="2"/>
        <v/>
      </c>
      <c r="I10" s="7">
        <f>SUM($H$6:H10)</f>
        <v>0</v>
      </c>
      <c r="J10" s="5" t="str">
        <f t="shared" si="3"/>
        <v/>
      </c>
      <c r="K10" s="5" t="str">
        <f t="shared" si="4"/>
        <v/>
      </c>
      <c r="L10" s="36"/>
      <c r="M10" s="68"/>
      <c r="N10" s="69"/>
      <c r="O10" s="69"/>
      <c r="P10" s="69"/>
      <c r="Q10" s="60"/>
      <c r="R10" s="167">
        <f t="shared" si="5"/>
        <v>0</v>
      </c>
      <c r="S10" s="61"/>
      <c r="T10" s="70"/>
      <c r="V10" s="85"/>
      <c r="W10" s="86"/>
      <c r="X10" s="86"/>
      <c r="Y10" s="84"/>
      <c r="Z10" s="237">
        <f t="shared" si="6"/>
        <v>0</v>
      </c>
      <c r="AA10" s="87"/>
    </row>
    <row r="11" spans="1:28" ht="15.75" customHeight="1" x14ac:dyDescent="0.2">
      <c r="A11" s="18"/>
      <c r="B11" s="48">
        <f t="shared" si="7"/>
        <v>44414</v>
      </c>
      <c r="C11" s="49" t="str">
        <f t="shared" si="1"/>
        <v>金</v>
      </c>
      <c r="D11" s="22"/>
      <c r="E11" s="20"/>
      <c r="F11" s="10"/>
      <c r="G11" s="148">
        <f t="shared" si="0"/>
        <v>0</v>
      </c>
      <c r="H11" s="149" t="str">
        <f>IF(ISBLANK(D11),"",IF(E11-D11-F11&gt;1/3,E11-D11-F11-1/3,""))</f>
        <v/>
      </c>
      <c r="I11" s="4">
        <f>SUM($H$6:H11)</f>
        <v>0</v>
      </c>
      <c r="J11" s="5" t="str">
        <f t="shared" si="3"/>
        <v/>
      </c>
      <c r="K11" s="5" t="str">
        <f t="shared" si="4"/>
        <v/>
      </c>
      <c r="L11" s="36"/>
      <c r="M11" s="63"/>
      <c r="N11" s="64"/>
      <c r="O11" s="64"/>
      <c r="P11" s="64"/>
      <c r="Q11" s="65"/>
      <c r="R11" s="167">
        <f t="shared" si="5"/>
        <v>0</v>
      </c>
      <c r="S11" s="71"/>
      <c r="T11" s="67"/>
      <c r="V11" s="85"/>
      <c r="W11" s="86"/>
      <c r="X11" s="86"/>
      <c r="Y11" s="84"/>
      <c r="Z11" s="237">
        <f t="shared" si="6"/>
        <v>0</v>
      </c>
      <c r="AA11" s="87"/>
    </row>
    <row r="12" spans="1:28" ht="15.75" customHeight="1" x14ac:dyDescent="0.2">
      <c r="A12" s="18"/>
      <c r="B12" s="52">
        <f t="shared" si="7"/>
        <v>44415</v>
      </c>
      <c r="C12" s="47" t="str">
        <f t="shared" si="1"/>
        <v>土</v>
      </c>
      <c r="D12" s="22"/>
      <c r="E12" s="20"/>
      <c r="F12" s="10"/>
      <c r="G12" s="148">
        <f t="shared" si="0"/>
        <v>0</v>
      </c>
      <c r="H12" s="149" t="str">
        <f t="shared" si="2"/>
        <v/>
      </c>
      <c r="I12" s="4">
        <f>SUM($H$6:H12)</f>
        <v>0</v>
      </c>
      <c r="J12" s="5" t="str">
        <f t="shared" si="3"/>
        <v/>
      </c>
      <c r="K12" s="5" t="str">
        <f t="shared" si="4"/>
        <v/>
      </c>
      <c r="L12" s="36"/>
      <c r="M12" s="63"/>
      <c r="N12" s="64"/>
      <c r="O12" s="64"/>
      <c r="P12" s="64"/>
      <c r="Q12" s="65"/>
      <c r="R12" s="167">
        <f t="shared" si="5"/>
        <v>0</v>
      </c>
      <c r="S12" s="66"/>
      <c r="T12" s="72"/>
      <c r="V12" s="85"/>
      <c r="W12" s="86"/>
      <c r="X12" s="86"/>
      <c r="Y12" s="84"/>
      <c r="Z12" s="237">
        <f t="shared" si="6"/>
        <v>0</v>
      </c>
      <c r="AA12" s="87"/>
    </row>
    <row r="13" spans="1:28" ht="15.75" customHeight="1" x14ac:dyDescent="0.2">
      <c r="A13" s="18"/>
      <c r="B13" s="50">
        <f t="shared" si="7"/>
        <v>44416</v>
      </c>
      <c r="C13" s="51" t="str">
        <f t="shared" si="1"/>
        <v>日</v>
      </c>
      <c r="D13" s="22"/>
      <c r="E13" s="20"/>
      <c r="F13" s="15"/>
      <c r="G13" s="146">
        <f t="shared" si="0"/>
        <v>0</v>
      </c>
      <c r="H13" s="149" t="str">
        <f t="shared" si="2"/>
        <v/>
      </c>
      <c r="I13" s="4">
        <f>SUM($H$6:H13)</f>
        <v>0</v>
      </c>
      <c r="J13" s="5" t="str">
        <f t="shared" si="3"/>
        <v/>
      </c>
      <c r="K13" s="5" t="str">
        <f t="shared" si="4"/>
        <v/>
      </c>
      <c r="L13" s="36"/>
      <c r="M13" s="58"/>
      <c r="N13" s="59"/>
      <c r="O13" s="59"/>
      <c r="P13" s="59"/>
      <c r="Q13" s="60"/>
      <c r="R13" s="167">
        <f t="shared" si="5"/>
        <v>0</v>
      </c>
      <c r="S13" s="61"/>
      <c r="T13" s="62"/>
      <c r="V13" s="85"/>
      <c r="W13" s="86"/>
      <c r="X13" s="86"/>
      <c r="Y13" s="84"/>
      <c r="Z13" s="237">
        <f t="shared" si="6"/>
        <v>0</v>
      </c>
      <c r="AA13" s="87"/>
    </row>
    <row r="14" spans="1:28" ht="15.75" customHeight="1" x14ac:dyDescent="0.2">
      <c r="A14" s="18"/>
      <c r="B14" s="48">
        <f t="shared" si="7"/>
        <v>44417</v>
      </c>
      <c r="C14" s="49" t="str">
        <f t="shared" si="1"/>
        <v>月</v>
      </c>
      <c r="D14" s="22"/>
      <c r="E14" s="20"/>
      <c r="F14" s="10"/>
      <c r="G14" s="148">
        <f t="shared" si="0"/>
        <v>0</v>
      </c>
      <c r="H14" s="149" t="str">
        <f t="shared" si="2"/>
        <v/>
      </c>
      <c r="I14" s="4">
        <f>SUM($H$6:H14)</f>
        <v>0</v>
      </c>
      <c r="J14" s="5" t="str">
        <f t="shared" si="3"/>
        <v/>
      </c>
      <c r="K14" s="5" t="str">
        <f t="shared" si="4"/>
        <v/>
      </c>
      <c r="L14" s="36"/>
      <c r="M14" s="63"/>
      <c r="N14" s="64"/>
      <c r="O14" s="64"/>
      <c r="P14" s="64"/>
      <c r="Q14" s="65"/>
      <c r="R14" s="166">
        <f t="shared" si="5"/>
        <v>0</v>
      </c>
      <c r="S14" s="66"/>
      <c r="T14" s="67"/>
      <c r="V14" s="85"/>
      <c r="W14" s="86"/>
      <c r="X14" s="86"/>
      <c r="Y14" s="84"/>
      <c r="Z14" s="237">
        <f t="shared" si="6"/>
        <v>0</v>
      </c>
      <c r="AA14" s="87"/>
    </row>
    <row r="15" spans="1:28" ht="15.75" customHeight="1" x14ac:dyDescent="0.2">
      <c r="A15" s="18"/>
      <c r="B15" s="50">
        <f t="shared" si="7"/>
        <v>44418</v>
      </c>
      <c r="C15" s="51" t="str">
        <f t="shared" si="1"/>
        <v>火</v>
      </c>
      <c r="D15" s="22"/>
      <c r="E15" s="20"/>
      <c r="F15" s="10"/>
      <c r="G15" s="148">
        <f t="shared" si="0"/>
        <v>0</v>
      </c>
      <c r="H15" s="149" t="str">
        <f t="shared" si="2"/>
        <v/>
      </c>
      <c r="I15" s="4">
        <f>SUM($H$6:H15)</f>
        <v>0</v>
      </c>
      <c r="J15" s="5" t="str">
        <f t="shared" si="3"/>
        <v/>
      </c>
      <c r="K15" s="5" t="str">
        <f t="shared" si="4"/>
        <v/>
      </c>
      <c r="L15" s="36"/>
      <c r="M15" s="68"/>
      <c r="N15" s="69"/>
      <c r="O15" s="69"/>
      <c r="P15" s="69"/>
      <c r="Q15" s="60"/>
      <c r="R15" s="155">
        <f t="shared" si="5"/>
        <v>0</v>
      </c>
      <c r="S15" s="61"/>
      <c r="T15" s="70"/>
      <c r="V15" s="85"/>
      <c r="W15" s="86"/>
      <c r="X15" s="86"/>
      <c r="Y15" s="84"/>
      <c r="Z15" s="237">
        <f t="shared" si="6"/>
        <v>0</v>
      </c>
      <c r="AA15" s="87"/>
    </row>
    <row r="16" spans="1:28" ht="15.75" customHeight="1" x14ac:dyDescent="0.2">
      <c r="A16" s="18"/>
      <c r="B16" s="48">
        <f t="shared" si="7"/>
        <v>44419</v>
      </c>
      <c r="C16" s="49" t="str">
        <f t="shared" si="1"/>
        <v>水</v>
      </c>
      <c r="D16" s="22"/>
      <c r="E16" s="20"/>
      <c r="F16" s="10"/>
      <c r="G16" s="148">
        <f t="shared" si="0"/>
        <v>0</v>
      </c>
      <c r="H16" s="149" t="str">
        <f t="shared" si="2"/>
        <v/>
      </c>
      <c r="I16" s="4">
        <f>SUM($H$6:H16)</f>
        <v>0</v>
      </c>
      <c r="J16" s="5" t="str">
        <f t="shared" si="3"/>
        <v/>
      </c>
      <c r="K16" s="5" t="str">
        <f t="shared" si="4"/>
        <v/>
      </c>
      <c r="L16" s="37"/>
      <c r="M16" s="63"/>
      <c r="N16" s="64"/>
      <c r="O16" s="64"/>
      <c r="P16" s="64"/>
      <c r="Q16" s="65"/>
      <c r="R16" s="166">
        <f t="shared" si="5"/>
        <v>0</v>
      </c>
      <c r="S16" s="66"/>
      <c r="T16" s="67"/>
      <c r="V16" s="85"/>
      <c r="W16" s="86"/>
      <c r="X16" s="86"/>
      <c r="Y16" s="84"/>
      <c r="Z16" s="227">
        <f t="shared" si="6"/>
        <v>0</v>
      </c>
      <c r="AA16" s="87"/>
    </row>
    <row r="17" spans="1:27" ht="15.75" customHeight="1" x14ac:dyDescent="0.2">
      <c r="A17" s="18"/>
      <c r="B17" s="52">
        <f t="shared" si="7"/>
        <v>44420</v>
      </c>
      <c r="C17" s="47" t="str">
        <f t="shared" si="1"/>
        <v>木</v>
      </c>
      <c r="D17" s="22"/>
      <c r="E17" s="20"/>
      <c r="F17" s="10"/>
      <c r="G17" s="148">
        <f t="shared" si="0"/>
        <v>0</v>
      </c>
      <c r="H17" s="149" t="str">
        <f t="shared" si="2"/>
        <v/>
      </c>
      <c r="I17" s="4">
        <f>SUM($H$6:H17)</f>
        <v>0</v>
      </c>
      <c r="J17" s="5" t="str">
        <f t="shared" si="3"/>
        <v/>
      </c>
      <c r="K17" s="5" t="str">
        <f t="shared" si="4"/>
        <v/>
      </c>
      <c r="L17" s="36"/>
      <c r="M17" s="68"/>
      <c r="N17" s="69"/>
      <c r="O17" s="69"/>
      <c r="P17" s="69"/>
      <c r="Q17" s="60"/>
      <c r="R17" s="166">
        <f t="shared" si="5"/>
        <v>0</v>
      </c>
      <c r="S17" s="61"/>
      <c r="T17" s="70"/>
      <c r="V17" s="85"/>
      <c r="W17" s="86"/>
      <c r="X17" s="86"/>
      <c r="Y17" s="84"/>
      <c r="Z17" s="245">
        <f t="shared" si="6"/>
        <v>0</v>
      </c>
      <c r="AA17" s="87"/>
    </row>
    <row r="18" spans="1:27" ht="15.75" customHeight="1" x14ac:dyDescent="0.2">
      <c r="A18" s="18"/>
      <c r="B18" s="50">
        <f t="shared" si="7"/>
        <v>44421</v>
      </c>
      <c r="C18" s="51" t="str">
        <f t="shared" si="1"/>
        <v>金</v>
      </c>
      <c r="D18" s="22"/>
      <c r="E18" s="20"/>
      <c r="F18" s="10"/>
      <c r="G18" s="148">
        <f t="shared" si="0"/>
        <v>0</v>
      </c>
      <c r="H18" s="149" t="str">
        <f t="shared" si="2"/>
        <v/>
      </c>
      <c r="I18" s="4">
        <f>SUM($H$6:H18)</f>
        <v>0</v>
      </c>
      <c r="J18" s="5" t="str">
        <f t="shared" si="3"/>
        <v/>
      </c>
      <c r="K18" s="5" t="str">
        <f t="shared" si="4"/>
        <v/>
      </c>
      <c r="L18" s="37"/>
      <c r="M18" s="63"/>
      <c r="N18" s="64"/>
      <c r="O18" s="64"/>
      <c r="P18" s="64"/>
      <c r="Q18" s="65"/>
      <c r="R18" s="166">
        <f t="shared" si="5"/>
        <v>0</v>
      </c>
      <c r="S18" s="66"/>
      <c r="T18" s="67"/>
      <c r="V18" s="85"/>
      <c r="W18" s="86"/>
      <c r="X18" s="86"/>
      <c r="Y18" s="84"/>
      <c r="Z18" s="227">
        <f t="shared" si="6"/>
        <v>0</v>
      </c>
      <c r="AA18" s="87"/>
    </row>
    <row r="19" spans="1:27" ht="15.75" customHeight="1" x14ac:dyDescent="0.2">
      <c r="A19" s="18"/>
      <c r="B19" s="48">
        <f t="shared" si="7"/>
        <v>44422</v>
      </c>
      <c r="C19" s="49" t="str">
        <f t="shared" si="1"/>
        <v>土</v>
      </c>
      <c r="D19" s="22"/>
      <c r="E19" s="20"/>
      <c r="F19" s="10"/>
      <c r="G19" s="148">
        <f t="shared" si="0"/>
        <v>0</v>
      </c>
      <c r="H19" s="149" t="str">
        <f t="shared" si="2"/>
        <v/>
      </c>
      <c r="I19" s="4">
        <f>SUM($H$6:H19)</f>
        <v>0</v>
      </c>
      <c r="J19" s="5" t="str">
        <f t="shared" si="3"/>
        <v/>
      </c>
      <c r="K19" s="5" t="str">
        <f t="shared" si="4"/>
        <v/>
      </c>
      <c r="L19" s="36"/>
      <c r="M19" s="63"/>
      <c r="N19" s="64"/>
      <c r="O19" s="64"/>
      <c r="P19" s="64"/>
      <c r="Q19" s="65"/>
      <c r="R19" s="166">
        <f t="shared" si="5"/>
        <v>0</v>
      </c>
      <c r="S19" s="66"/>
      <c r="T19" s="72"/>
      <c r="V19" s="85"/>
      <c r="W19" s="86"/>
      <c r="X19" s="86"/>
      <c r="Y19" s="84"/>
      <c r="Z19" s="245">
        <f t="shared" si="6"/>
        <v>0</v>
      </c>
      <c r="AA19" s="87"/>
    </row>
    <row r="20" spans="1:27" ht="15.75" customHeight="1" x14ac:dyDescent="0.2">
      <c r="A20" s="18"/>
      <c r="B20" s="48">
        <f t="shared" si="7"/>
        <v>44423</v>
      </c>
      <c r="C20" s="49" t="str">
        <f t="shared" si="1"/>
        <v>日</v>
      </c>
      <c r="D20" s="22"/>
      <c r="E20" s="20"/>
      <c r="F20" s="9"/>
      <c r="G20" s="150">
        <f t="shared" si="0"/>
        <v>0</v>
      </c>
      <c r="H20" s="149" t="str">
        <f t="shared" si="2"/>
        <v/>
      </c>
      <c r="I20" s="4">
        <f>SUM($H$6:H20)</f>
        <v>0</v>
      </c>
      <c r="J20" s="5" t="str">
        <f t="shared" si="3"/>
        <v/>
      </c>
      <c r="K20" s="5" t="str">
        <f t="shared" si="4"/>
        <v/>
      </c>
      <c r="L20" s="36"/>
      <c r="M20" s="58"/>
      <c r="N20" s="59"/>
      <c r="O20" s="59"/>
      <c r="P20" s="59"/>
      <c r="Q20" s="60"/>
      <c r="R20" s="167">
        <f t="shared" si="5"/>
        <v>0</v>
      </c>
      <c r="S20" s="61"/>
      <c r="T20" s="62"/>
      <c r="V20" s="85"/>
      <c r="W20" s="86"/>
      <c r="X20" s="86"/>
      <c r="Y20" s="84"/>
      <c r="Z20" s="237">
        <f t="shared" si="6"/>
        <v>0</v>
      </c>
      <c r="AA20" s="87"/>
    </row>
    <row r="21" spans="1:27" ht="15.75" customHeight="1" x14ac:dyDescent="0.2">
      <c r="A21" s="18"/>
      <c r="B21" s="48">
        <f t="shared" si="7"/>
        <v>44424</v>
      </c>
      <c r="C21" s="49" t="str">
        <f t="shared" si="1"/>
        <v>月</v>
      </c>
      <c r="D21" s="22"/>
      <c r="E21" s="20"/>
      <c r="F21" s="10"/>
      <c r="G21" s="148">
        <f t="shared" si="0"/>
        <v>0</v>
      </c>
      <c r="H21" s="149" t="str">
        <f t="shared" si="2"/>
        <v/>
      </c>
      <c r="I21" s="4">
        <f>SUM($H$6:H21)</f>
        <v>0</v>
      </c>
      <c r="J21" s="5" t="str">
        <f t="shared" si="3"/>
        <v/>
      </c>
      <c r="K21" s="5" t="str">
        <f t="shared" si="4"/>
        <v/>
      </c>
      <c r="L21" s="37"/>
      <c r="M21" s="63"/>
      <c r="N21" s="64"/>
      <c r="O21" s="64"/>
      <c r="P21" s="64"/>
      <c r="Q21" s="65"/>
      <c r="R21" s="167">
        <f t="shared" si="5"/>
        <v>0</v>
      </c>
      <c r="S21" s="66"/>
      <c r="T21" s="67"/>
      <c r="V21" s="85"/>
      <c r="W21" s="86"/>
      <c r="X21" s="86"/>
      <c r="Y21" s="84"/>
      <c r="Z21" s="237">
        <f t="shared" si="6"/>
        <v>0</v>
      </c>
      <c r="AA21" s="87"/>
    </row>
    <row r="22" spans="1:27" ht="15.75" customHeight="1" x14ac:dyDescent="0.2">
      <c r="A22" s="18"/>
      <c r="B22" s="48">
        <f t="shared" si="7"/>
        <v>44425</v>
      </c>
      <c r="C22" s="49" t="str">
        <f t="shared" si="1"/>
        <v>火</v>
      </c>
      <c r="D22" s="22"/>
      <c r="E22" s="20"/>
      <c r="F22" s="9"/>
      <c r="G22" s="150">
        <f t="shared" si="0"/>
        <v>0</v>
      </c>
      <c r="H22" s="149" t="str">
        <f t="shared" si="2"/>
        <v/>
      </c>
      <c r="I22" s="4">
        <f>SUM($H$6:H22)</f>
        <v>0</v>
      </c>
      <c r="J22" s="5" t="str">
        <f t="shared" si="3"/>
        <v/>
      </c>
      <c r="K22" s="5" t="str">
        <f t="shared" si="4"/>
        <v/>
      </c>
      <c r="L22" s="36"/>
      <c r="M22" s="68"/>
      <c r="N22" s="69"/>
      <c r="O22" s="69"/>
      <c r="P22" s="69"/>
      <c r="Q22" s="60"/>
      <c r="R22" s="167">
        <f t="shared" si="5"/>
        <v>0</v>
      </c>
      <c r="S22" s="61"/>
      <c r="T22" s="70"/>
      <c r="V22" s="85"/>
      <c r="W22" s="86"/>
      <c r="X22" s="86"/>
      <c r="Y22" s="84"/>
      <c r="Z22" s="237">
        <f t="shared" si="6"/>
        <v>0</v>
      </c>
      <c r="AA22" s="87"/>
    </row>
    <row r="23" spans="1:27" ht="15.75" customHeight="1" x14ac:dyDescent="0.2">
      <c r="A23" s="18"/>
      <c r="B23" s="48">
        <f t="shared" si="7"/>
        <v>44426</v>
      </c>
      <c r="C23" s="49" t="str">
        <f t="shared" si="1"/>
        <v>水</v>
      </c>
      <c r="D23" s="22"/>
      <c r="E23" s="20"/>
      <c r="F23" s="10"/>
      <c r="G23" s="148">
        <f t="shared" si="0"/>
        <v>0</v>
      </c>
      <c r="H23" s="149" t="str">
        <f t="shared" si="2"/>
        <v/>
      </c>
      <c r="I23" s="4">
        <f>SUM($H$6:H23)</f>
        <v>0</v>
      </c>
      <c r="J23" s="5" t="str">
        <f t="shared" si="3"/>
        <v/>
      </c>
      <c r="K23" s="5" t="str">
        <f t="shared" si="4"/>
        <v/>
      </c>
      <c r="L23" s="36"/>
      <c r="M23" s="63"/>
      <c r="N23" s="64"/>
      <c r="O23" s="64"/>
      <c r="P23" s="64"/>
      <c r="Q23" s="65"/>
      <c r="R23" s="167">
        <f t="shared" si="5"/>
        <v>0</v>
      </c>
      <c r="S23" s="66"/>
      <c r="T23" s="67"/>
      <c r="V23" s="85"/>
      <c r="W23" s="86"/>
      <c r="X23" s="86"/>
      <c r="Y23" s="84"/>
      <c r="Z23" s="227">
        <f t="shared" si="6"/>
        <v>0</v>
      </c>
      <c r="AA23" s="87"/>
    </row>
    <row r="24" spans="1:27" ht="15.75" customHeight="1" x14ac:dyDescent="0.2">
      <c r="A24" s="18"/>
      <c r="B24" s="48">
        <f t="shared" si="7"/>
        <v>44427</v>
      </c>
      <c r="C24" s="49" t="str">
        <f t="shared" si="1"/>
        <v>木</v>
      </c>
      <c r="D24" s="22"/>
      <c r="E24" s="20"/>
      <c r="F24" s="9"/>
      <c r="G24" s="150">
        <f t="shared" si="0"/>
        <v>0</v>
      </c>
      <c r="H24" s="149" t="str">
        <f t="shared" si="2"/>
        <v/>
      </c>
      <c r="I24" s="4">
        <f>SUM($H$6:H24)</f>
        <v>0</v>
      </c>
      <c r="J24" s="5" t="str">
        <f t="shared" si="3"/>
        <v/>
      </c>
      <c r="K24" s="5" t="str">
        <f t="shared" si="4"/>
        <v/>
      </c>
      <c r="L24" s="35"/>
      <c r="M24" s="68"/>
      <c r="N24" s="69"/>
      <c r="O24" s="69"/>
      <c r="P24" s="69"/>
      <c r="Q24" s="60"/>
      <c r="R24" s="166">
        <f t="shared" si="5"/>
        <v>0</v>
      </c>
      <c r="S24" s="61"/>
      <c r="T24" s="70"/>
      <c r="V24" s="85"/>
      <c r="W24" s="86"/>
      <c r="X24" s="86"/>
      <c r="Y24" s="84"/>
      <c r="Z24" s="245">
        <f t="shared" si="6"/>
        <v>0</v>
      </c>
      <c r="AA24" s="87"/>
    </row>
    <row r="25" spans="1:27" ht="15.75" customHeight="1" x14ac:dyDescent="0.2">
      <c r="A25" s="18"/>
      <c r="B25" s="48">
        <f t="shared" si="7"/>
        <v>44428</v>
      </c>
      <c r="C25" s="49" t="str">
        <f t="shared" si="1"/>
        <v>金</v>
      </c>
      <c r="D25" s="22"/>
      <c r="E25" s="20"/>
      <c r="F25" s="10"/>
      <c r="G25" s="148">
        <f t="shared" si="0"/>
        <v>0</v>
      </c>
      <c r="H25" s="149" t="str">
        <f t="shared" si="2"/>
        <v/>
      </c>
      <c r="I25" s="4">
        <f>SUM($H$6:H25)</f>
        <v>0</v>
      </c>
      <c r="J25" s="5" t="str">
        <f t="shared" si="3"/>
        <v/>
      </c>
      <c r="K25" s="5" t="str">
        <f t="shared" si="4"/>
        <v/>
      </c>
      <c r="L25" s="37"/>
      <c r="M25" s="63"/>
      <c r="N25" s="64"/>
      <c r="O25" s="64"/>
      <c r="P25" s="64"/>
      <c r="Q25" s="65"/>
      <c r="R25" s="166">
        <f t="shared" si="5"/>
        <v>0</v>
      </c>
      <c r="S25" s="66"/>
      <c r="T25" s="67"/>
      <c r="V25" s="85"/>
      <c r="W25" s="86"/>
      <c r="X25" s="86"/>
      <c r="Y25" s="84"/>
      <c r="Z25" s="237">
        <f t="shared" si="6"/>
        <v>0</v>
      </c>
      <c r="AA25" s="87"/>
    </row>
    <row r="26" spans="1:27" ht="15.75" customHeight="1" x14ac:dyDescent="0.2">
      <c r="A26" s="18"/>
      <c r="B26" s="50">
        <f t="shared" si="7"/>
        <v>44429</v>
      </c>
      <c r="C26" s="51" t="str">
        <f t="shared" si="1"/>
        <v>土</v>
      </c>
      <c r="D26" s="22"/>
      <c r="E26" s="20"/>
      <c r="F26" s="9"/>
      <c r="G26" s="150">
        <f t="shared" si="0"/>
        <v>0</v>
      </c>
      <c r="H26" s="151" t="str">
        <f t="shared" si="2"/>
        <v/>
      </c>
      <c r="I26" s="4">
        <f>SUM($H$6:H26)</f>
        <v>0</v>
      </c>
      <c r="J26" s="5" t="str">
        <f t="shared" si="3"/>
        <v/>
      </c>
      <c r="K26" s="5" t="str">
        <f t="shared" si="4"/>
        <v/>
      </c>
      <c r="L26" s="36"/>
      <c r="M26" s="68"/>
      <c r="N26" s="69"/>
      <c r="O26" s="69"/>
      <c r="P26" s="69"/>
      <c r="Q26" s="60"/>
      <c r="R26" s="166">
        <f t="shared" si="5"/>
        <v>0</v>
      </c>
      <c r="S26" s="66"/>
      <c r="T26" s="73"/>
      <c r="V26" s="85"/>
      <c r="W26" s="86"/>
      <c r="X26" s="86"/>
      <c r="Y26" s="84"/>
      <c r="Z26" s="227">
        <f t="shared" si="6"/>
        <v>0</v>
      </c>
      <c r="AA26" s="87"/>
    </row>
    <row r="27" spans="1:27" ht="15.75" customHeight="1" x14ac:dyDescent="0.2">
      <c r="A27" s="18"/>
      <c r="B27" s="48">
        <f t="shared" si="7"/>
        <v>44430</v>
      </c>
      <c r="C27" s="49" t="str">
        <f t="shared" si="1"/>
        <v>日</v>
      </c>
      <c r="D27" s="22"/>
      <c r="E27" s="20"/>
      <c r="F27" s="10"/>
      <c r="G27" s="148">
        <f t="shared" si="0"/>
        <v>0</v>
      </c>
      <c r="H27" s="149" t="str">
        <f t="shared" si="2"/>
        <v/>
      </c>
      <c r="I27" s="4">
        <f>SUM($H$6:H27)</f>
        <v>0</v>
      </c>
      <c r="J27" s="5" t="str">
        <f t="shared" si="3"/>
        <v/>
      </c>
      <c r="K27" s="5" t="str">
        <f t="shared" si="4"/>
        <v/>
      </c>
      <c r="L27" s="36"/>
      <c r="M27" s="74"/>
      <c r="N27" s="75"/>
      <c r="O27" s="75"/>
      <c r="P27" s="75"/>
      <c r="Q27" s="65"/>
      <c r="R27" s="155">
        <f t="shared" si="5"/>
        <v>0</v>
      </c>
      <c r="S27" s="61"/>
      <c r="T27" s="76"/>
      <c r="V27" s="85"/>
      <c r="W27" s="86"/>
      <c r="X27" s="86"/>
      <c r="Y27" s="84"/>
      <c r="Z27" s="245">
        <f t="shared" si="6"/>
        <v>0</v>
      </c>
      <c r="AA27" s="87"/>
    </row>
    <row r="28" spans="1:27" ht="15.75" customHeight="1" x14ac:dyDescent="0.2">
      <c r="A28" s="18"/>
      <c r="B28" s="48">
        <f t="shared" si="7"/>
        <v>44431</v>
      </c>
      <c r="C28" s="49" t="str">
        <f t="shared" si="1"/>
        <v>月</v>
      </c>
      <c r="D28" s="22"/>
      <c r="E28" s="20"/>
      <c r="F28" s="10"/>
      <c r="G28" s="148">
        <f t="shared" si="0"/>
        <v>0</v>
      </c>
      <c r="H28" s="147" t="str">
        <f t="shared" si="2"/>
        <v/>
      </c>
      <c r="I28" s="4">
        <f>SUM($H$6:H28)</f>
        <v>0</v>
      </c>
      <c r="J28" s="5" t="str">
        <f t="shared" si="3"/>
        <v/>
      </c>
      <c r="K28" s="5" t="str">
        <f t="shared" si="4"/>
        <v/>
      </c>
      <c r="L28" s="36"/>
      <c r="M28" s="63"/>
      <c r="N28" s="64"/>
      <c r="O28" s="64"/>
      <c r="P28" s="64"/>
      <c r="Q28" s="65"/>
      <c r="R28" s="167">
        <f t="shared" si="5"/>
        <v>0</v>
      </c>
      <c r="S28" s="66"/>
      <c r="T28" s="67"/>
      <c r="V28" s="85"/>
      <c r="W28" s="86"/>
      <c r="X28" s="86"/>
      <c r="Y28" s="84"/>
      <c r="Z28" s="237">
        <f t="shared" si="6"/>
        <v>0</v>
      </c>
      <c r="AA28" s="87"/>
    </row>
    <row r="29" spans="1:27" ht="15.75" customHeight="1" x14ac:dyDescent="0.2">
      <c r="A29" s="18"/>
      <c r="B29" s="48">
        <f t="shared" si="7"/>
        <v>44432</v>
      </c>
      <c r="C29" s="49" t="str">
        <f t="shared" si="1"/>
        <v>火</v>
      </c>
      <c r="D29" s="22"/>
      <c r="E29" s="20"/>
      <c r="F29" s="10"/>
      <c r="G29" s="148">
        <f t="shared" si="0"/>
        <v>0</v>
      </c>
      <c r="H29" s="149" t="str">
        <f t="shared" si="2"/>
        <v/>
      </c>
      <c r="I29" s="4">
        <f>SUM($H$6:H29)</f>
        <v>0</v>
      </c>
      <c r="J29" s="5" t="str">
        <f t="shared" si="3"/>
        <v/>
      </c>
      <c r="K29" s="5" t="str">
        <f t="shared" si="4"/>
        <v/>
      </c>
      <c r="L29" s="36"/>
      <c r="M29" s="68"/>
      <c r="N29" s="69"/>
      <c r="O29" s="69"/>
      <c r="P29" s="69"/>
      <c r="Q29" s="60"/>
      <c r="R29" s="167">
        <f t="shared" si="5"/>
        <v>0</v>
      </c>
      <c r="S29" s="61"/>
      <c r="T29" s="70"/>
      <c r="V29" s="85"/>
      <c r="W29" s="86"/>
      <c r="X29" s="86"/>
      <c r="Y29" s="84"/>
      <c r="Z29" s="227">
        <f t="shared" si="6"/>
        <v>0</v>
      </c>
      <c r="AA29" s="87"/>
    </row>
    <row r="30" spans="1:27" ht="15.75" customHeight="1" x14ac:dyDescent="0.2">
      <c r="A30" s="18"/>
      <c r="B30" s="48">
        <f t="shared" si="7"/>
        <v>44433</v>
      </c>
      <c r="C30" s="49" t="str">
        <f t="shared" si="1"/>
        <v>水</v>
      </c>
      <c r="D30" s="22"/>
      <c r="E30" s="20"/>
      <c r="F30" s="10"/>
      <c r="G30" s="148">
        <f t="shared" si="0"/>
        <v>0</v>
      </c>
      <c r="H30" s="149" t="str">
        <f t="shared" si="2"/>
        <v/>
      </c>
      <c r="I30" s="4">
        <f>SUM($H$6:H30)</f>
        <v>0</v>
      </c>
      <c r="J30" s="5" t="str">
        <f t="shared" si="3"/>
        <v/>
      </c>
      <c r="K30" s="5" t="str">
        <f t="shared" si="4"/>
        <v/>
      </c>
      <c r="L30" s="36"/>
      <c r="M30" s="63"/>
      <c r="N30" s="64"/>
      <c r="O30" s="64"/>
      <c r="P30" s="64"/>
      <c r="Q30" s="65"/>
      <c r="R30" s="167">
        <f t="shared" si="5"/>
        <v>0</v>
      </c>
      <c r="S30" s="66"/>
      <c r="T30" s="67"/>
      <c r="V30" s="85"/>
      <c r="W30" s="86"/>
      <c r="X30" s="86"/>
      <c r="Y30" s="84"/>
      <c r="Z30" s="227">
        <f t="shared" si="6"/>
        <v>0</v>
      </c>
      <c r="AA30" s="87"/>
    </row>
    <row r="31" spans="1:27" ht="15.75" customHeight="1" x14ac:dyDescent="0.2">
      <c r="A31" s="18"/>
      <c r="B31" s="48">
        <f t="shared" si="7"/>
        <v>44434</v>
      </c>
      <c r="C31" s="49" t="str">
        <f t="shared" si="1"/>
        <v>木</v>
      </c>
      <c r="D31" s="22"/>
      <c r="E31" s="20"/>
      <c r="F31" s="10"/>
      <c r="G31" s="148">
        <f t="shared" si="0"/>
        <v>0</v>
      </c>
      <c r="H31" s="149" t="str">
        <f>IF(ISBLANK(D31),"",IF(E31-D31-F31&gt;1/3,E31-D31-F31-1/3,""))</f>
        <v/>
      </c>
      <c r="I31" s="4">
        <f>SUM($H$6:H31)</f>
        <v>0</v>
      </c>
      <c r="J31" s="5" t="str">
        <f t="shared" si="3"/>
        <v/>
      </c>
      <c r="K31" s="5" t="str">
        <f t="shared" si="4"/>
        <v/>
      </c>
      <c r="L31" s="36"/>
      <c r="M31" s="68"/>
      <c r="N31" s="69"/>
      <c r="O31" s="69"/>
      <c r="P31" s="69"/>
      <c r="Q31" s="60"/>
      <c r="R31" s="166">
        <f t="shared" si="5"/>
        <v>0</v>
      </c>
      <c r="S31" s="66"/>
      <c r="T31" s="70"/>
      <c r="V31" s="85"/>
      <c r="W31" s="86"/>
      <c r="X31" s="86"/>
      <c r="Y31" s="84"/>
      <c r="Z31" s="227">
        <f t="shared" si="6"/>
        <v>0</v>
      </c>
      <c r="AA31" s="87"/>
    </row>
    <row r="32" spans="1:27" ht="15.75" customHeight="1" x14ac:dyDescent="0.2">
      <c r="A32" s="18"/>
      <c r="B32" s="48">
        <f t="shared" si="7"/>
        <v>44435</v>
      </c>
      <c r="C32" s="49" t="str">
        <f t="shared" si="1"/>
        <v>金</v>
      </c>
      <c r="D32" s="22"/>
      <c r="E32" s="20"/>
      <c r="F32" s="10"/>
      <c r="G32" s="148">
        <f t="shared" si="0"/>
        <v>0</v>
      </c>
      <c r="H32" s="149" t="str">
        <f t="shared" si="2"/>
        <v/>
      </c>
      <c r="I32" s="4">
        <f>SUM($H$6:H32)</f>
        <v>0</v>
      </c>
      <c r="J32" s="5" t="str">
        <f t="shared" si="3"/>
        <v/>
      </c>
      <c r="K32" s="5" t="str">
        <f t="shared" si="4"/>
        <v/>
      </c>
      <c r="L32" s="35"/>
      <c r="M32" s="63"/>
      <c r="N32" s="64"/>
      <c r="O32" s="64"/>
      <c r="P32" s="64"/>
      <c r="Q32" s="65"/>
      <c r="R32" s="155">
        <f>M32+N32+O32+P32+Q32</f>
        <v>0</v>
      </c>
      <c r="S32" s="61"/>
      <c r="T32" s="67"/>
      <c r="V32" s="85"/>
      <c r="W32" s="86"/>
      <c r="X32" s="86"/>
      <c r="Y32" s="84"/>
      <c r="Z32" s="245">
        <f t="shared" si="6"/>
        <v>0</v>
      </c>
      <c r="AA32" s="87"/>
    </row>
    <row r="33" spans="1:27" ht="15.75" customHeight="1" x14ac:dyDescent="0.2">
      <c r="A33" s="18"/>
      <c r="B33" s="52">
        <f t="shared" si="7"/>
        <v>44436</v>
      </c>
      <c r="C33" s="47" t="str">
        <f t="shared" si="1"/>
        <v>土</v>
      </c>
      <c r="D33" s="22"/>
      <c r="E33" s="20"/>
      <c r="F33" s="15"/>
      <c r="G33" s="146">
        <f t="shared" si="0"/>
        <v>0</v>
      </c>
      <c r="H33" s="149" t="str">
        <f t="shared" si="2"/>
        <v/>
      </c>
      <c r="I33" s="4">
        <f>SUM($H$6:H33)</f>
        <v>0</v>
      </c>
      <c r="J33" s="5" t="str">
        <f t="shared" si="3"/>
        <v/>
      </c>
      <c r="K33" s="5" t="str">
        <f t="shared" si="4"/>
        <v/>
      </c>
      <c r="L33" s="36"/>
      <c r="M33" s="63"/>
      <c r="N33" s="64"/>
      <c r="O33" s="64"/>
      <c r="P33" s="64"/>
      <c r="Q33" s="65"/>
      <c r="R33" s="166">
        <f t="shared" si="5"/>
        <v>0</v>
      </c>
      <c r="S33" s="66"/>
      <c r="T33" s="72"/>
      <c r="V33" s="85"/>
      <c r="W33" s="86"/>
      <c r="X33" s="86"/>
      <c r="Y33" s="84"/>
      <c r="Z33" s="237">
        <f t="shared" si="6"/>
        <v>0</v>
      </c>
      <c r="AA33" s="87"/>
    </row>
    <row r="34" spans="1:27" ht="15.75" customHeight="1" thickBot="1" x14ac:dyDescent="0.25">
      <c r="A34" s="18"/>
      <c r="B34" s="48">
        <f t="shared" si="7"/>
        <v>44437</v>
      </c>
      <c r="C34" s="49" t="str">
        <f t="shared" si="1"/>
        <v>日</v>
      </c>
      <c r="D34" s="22"/>
      <c r="E34" s="20"/>
      <c r="F34" s="10"/>
      <c r="G34" s="148">
        <f t="shared" si="0"/>
        <v>0</v>
      </c>
      <c r="H34" s="149" t="str">
        <f t="shared" si="2"/>
        <v/>
      </c>
      <c r="I34" s="4">
        <f>SUM($H$6:H34)</f>
        <v>0</v>
      </c>
      <c r="J34" s="5" t="str">
        <f t="shared" si="3"/>
        <v/>
      </c>
      <c r="K34" s="5" t="str">
        <f t="shared" si="4"/>
        <v/>
      </c>
      <c r="L34" s="38"/>
      <c r="M34" s="68"/>
      <c r="N34" s="69"/>
      <c r="O34" s="69"/>
      <c r="P34" s="69"/>
      <c r="Q34" s="60"/>
      <c r="R34" s="166">
        <f t="shared" si="5"/>
        <v>0</v>
      </c>
      <c r="S34" s="66"/>
      <c r="T34" s="73"/>
      <c r="V34" s="85"/>
      <c r="W34" s="86"/>
      <c r="X34" s="86"/>
      <c r="Y34" s="84"/>
      <c r="Z34" s="227">
        <f t="shared" si="6"/>
        <v>0</v>
      </c>
      <c r="AA34" s="87"/>
    </row>
    <row r="35" spans="1:27" ht="15.75" customHeight="1" thickTop="1" x14ac:dyDescent="0.2">
      <c r="A35" s="18"/>
      <c r="B35" s="48">
        <f t="shared" si="7"/>
        <v>44438</v>
      </c>
      <c r="C35" s="49" t="str">
        <f t="shared" si="1"/>
        <v>月</v>
      </c>
      <c r="D35" s="22"/>
      <c r="E35" s="20"/>
      <c r="F35" s="10"/>
      <c r="G35" s="148">
        <f t="shared" si="0"/>
        <v>0</v>
      </c>
      <c r="H35" s="149" t="str">
        <f t="shared" si="2"/>
        <v/>
      </c>
      <c r="I35" s="4">
        <f>SUM($H$6:H35)</f>
        <v>0</v>
      </c>
      <c r="J35" s="5" t="str">
        <f t="shared" si="3"/>
        <v/>
      </c>
      <c r="K35" s="24" t="str">
        <f t="shared" si="4"/>
        <v/>
      </c>
      <c r="L35" s="360" t="s">
        <v>17</v>
      </c>
      <c r="M35" s="63"/>
      <c r="N35" s="64"/>
      <c r="O35" s="64"/>
      <c r="P35" s="64"/>
      <c r="Q35" s="65"/>
      <c r="R35" s="155">
        <f t="shared" si="5"/>
        <v>0</v>
      </c>
      <c r="S35" s="61"/>
      <c r="T35" s="72"/>
      <c r="V35" s="85"/>
      <c r="W35" s="86"/>
      <c r="X35" s="86"/>
      <c r="Y35" s="84"/>
      <c r="Z35" s="245">
        <f t="shared" si="6"/>
        <v>0</v>
      </c>
      <c r="AA35" s="87"/>
    </row>
    <row r="36" spans="1:27" ht="15.75" customHeight="1" thickBot="1" x14ac:dyDescent="0.25">
      <c r="A36" s="18"/>
      <c r="B36" s="53">
        <f t="shared" si="7"/>
        <v>44439</v>
      </c>
      <c r="C36" s="54" t="str">
        <f t="shared" si="1"/>
        <v>火</v>
      </c>
      <c r="D36" s="55"/>
      <c r="E36" s="56"/>
      <c r="F36" s="57"/>
      <c r="G36" s="152">
        <f t="shared" si="0"/>
        <v>0</v>
      </c>
      <c r="H36" s="153" t="str">
        <f t="shared" si="2"/>
        <v/>
      </c>
      <c r="I36" s="13">
        <f>SUM($H$6:H36)</f>
        <v>0</v>
      </c>
      <c r="J36" s="27" t="str">
        <f t="shared" si="3"/>
        <v/>
      </c>
      <c r="K36" s="25" t="str">
        <f t="shared" si="4"/>
        <v/>
      </c>
      <c r="L36" s="361"/>
      <c r="M36" s="77"/>
      <c r="N36" s="78"/>
      <c r="O36" s="78"/>
      <c r="P36" s="78"/>
      <c r="Q36" s="79"/>
      <c r="R36" s="168">
        <f t="shared" si="5"/>
        <v>0</v>
      </c>
      <c r="S36" s="80"/>
      <c r="T36" s="81"/>
      <c r="V36" s="88"/>
      <c r="W36" s="89"/>
      <c r="X36" s="90"/>
      <c r="Y36" s="91"/>
      <c r="Z36" s="267">
        <f t="shared" si="6"/>
        <v>0</v>
      </c>
      <c r="AA36" s="92"/>
    </row>
    <row r="37" spans="1:27" ht="15.75" customHeight="1" thickTop="1" thickBot="1" x14ac:dyDescent="0.25">
      <c r="A37" s="18"/>
      <c r="B37" s="384" t="s">
        <v>18</v>
      </c>
      <c r="C37" s="385"/>
      <c r="D37" s="386" t="s">
        <v>12</v>
      </c>
      <c r="E37" s="387"/>
      <c r="F37" s="14">
        <f>SUM(F6:F36)</f>
        <v>0</v>
      </c>
      <c r="G37" s="12">
        <f>SUM(G6:G36)</f>
        <v>0</v>
      </c>
      <c r="H37" s="11">
        <f>SUM(H6:H36)</f>
        <v>0</v>
      </c>
      <c r="I37" s="3">
        <f>I36</f>
        <v>0</v>
      </c>
      <c r="J37" s="28">
        <f>SUM(J6:J36)</f>
        <v>0</v>
      </c>
      <c r="K37" s="26">
        <f>SUM(K6:K36)</f>
        <v>0</v>
      </c>
      <c r="L37" s="32">
        <f>H37</f>
        <v>0</v>
      </c>
      <c r="M37" s="154">
        <f>SUM(M6:M36)</f>
        <v>0</v>
      </c>
      <c r="N37" s="154">
        <f>SUM(N6:N36)</f>
        <v>0</v>
      </c>
      <c r="O37" s="154">
        <f>SUM(O6:O36)</f>
        <v>0</v>
      </c>
      <c r="P37" s="154">
        <f>SUM(P6:P36)</f>
        <v>0</v>
      </c>
      <c r="Q37" s="154">
        <f>SUM(Q6:Q36)</f>
        <v>0</v>
      </c>
      <c r="R37" s="155">
        <f>M37+N37+O37+P37+Q37</f>
        <v>0</v>
      </c>
      <c r="S37" s="156">
        <f>SUM(S6:S36)</f>
        <v>0</v>
      </c>
      <c r="T37" s="157">
        <f>SUM(T6:T36)</f>
        <v>0</v>
      </c>
      <c r="U37" s="33"/>
      <c r="V37" s="162">
        <f>SUM(V6:V36)</f>
        <v>0</v>
      </c>
      <c r="W37" s="162">
        <f>SUM(W6:W36)</f>
        <v>0</v>
      </c>
      <c r="X37" s="162">
        <f t="shared" ref="X37:Z37" si="8">SUM(X6:X36)</f>
        <v>0</v>
      </c>
      <c r="Y37" s="162">
        <f>SUM(Y6:Y36)</f>
        <v>0</v>
      </c>
      <c r="Z37" s="163">
        <f t="shared" si="8"/>
        <v>0</v>
      </c>
      <c r="AA37" s="164">
        <f>SUM(AA6:AA36)</f>
        <v>0</v>
      </c>
    </row>
    <row r="38" spans="1:27" ht="15.75" customHeight="1" thickBot="1" x14ac:dyDescent="0.25">
      <c r="A38" s="18"/>
      <c r="B38" s="23"/>
      <c r="C38" s="23"/>
      <c r="D38" s="388" t="s">
        <v>13</v>
      </c>
      <c r="E38" s="389"/>
      <c r="F38" s="113" t="s">
        <v>14</v>
      </c>
      <c r="G38" s="145">
        <v>1500</v>
      </c>
      <c r="H38" s="114" t="s">
        <v>16</v>
      </c>
      <c r="I38" s="142">
        <v>1.25</v>
      </c>
      <c r="J38" s="143">
        <v>0.25</v>
      </c>
      <c r="K38" s="144">
        <v>1.25</v>
      </c>
      <c r="L38" s="115">
        <v>2.5</v>
      </c>
      <c r="M38" s="116">
        <v>1500</v>
      </c>
      <c r="N38" s="117">
        <v>1500</v>
      </c>
      <c r="O38" s="117">
        <v>1500</v>
      </c>
      <c r="P38" s="117">
        <v>1500</v>
      </c>
      <c r="Q38" s="118">
        <v>1500</v>
      </c>
      <c r="R38" s="119" t="s">
        <v>29</v>
      </c>
      <c r="S38" s="120">
        <v>100.2</v>
      </c>
      <c r="T38" s="126">
        <v>5.4</v>
      </c>
      <c r="U38" s="33"/>
      <c r="V38" s="390" t="s">
        <v>47</v>
      </c>
      <c r="W38" s="391"/>
      <c r="X38" s="394" t="s">
        <v>48</v>
      </c>
      <c r="Y38" s="395"/>
      <c r="Z38" s="395"/>
      <c r="AA38" s="396"/>
    </row>
    <row r="39" spans="1:27" ht="15.75" customHeight="1" thickTop="1" thickBot="1" x14ac:dyDescent="0.25">
      <c r="A39" s="18"/>
      <c r="B39" s="397" t="s">
        <v>11</v>
      </c>
      <c r="C39" s="397"/>
      <c r="D39" s="398">
        <f>IF(L39&lt;0,G39+I39+J39+K39,G39+I39+J39+K39+L39)</f>
        <v>0</v>
      </c>
      <c r="E39" s="399"/>
      <c r="F39" s="108"/>
      <c r="G39" s="124">
        <f>G38*(G37*24)</f>
        <v>0</v>
      </c>
      <c r="H39" s="109"/>
      <c r="I39" s="110">
        <f>G38*1.25*I37*24</f>
        <v>0</v>
      </c>
      <c r="J39" s="111">
        <f>(G38*0.25)*J37*24</f>
        <v>0</v>
      </c>
      <c r="K39" s="112">
        <f>(G38*1.25)*K37*24</f>
        <v>0</v>
      </c>
      <c r="L39" s="125">
        <f>(G38*0.25)*(L37-L38)*24</f>
        <v>-22500</v>
      </c>
      <c r="M39" s="158">
        <f>M37*24*M38</f>
        <v>0</v>
      </c>
      <c r="N39" s="158">
        <f>N37*24*N38</f>
        <v>0</v>
      </c>
      <c r="O39" s="158">
        <f>O37*24*O38</f>
        <v>0</v>
      </c>
      <c r="P39" s="158">
        <f>P37*24*P38</f>
        <v>0</v>
      </c>
      <c r="Q39" s="159">
        <f>Q37*24*Q38</f>
        <v>0</v>
      </c>
      <c r="R39" s="160">
        <f>M39+N39+O39+P39+Q39</f>
        <v>0</v>
      </c>
      <c r="S39" s="161">
        <f>S37/T38*S38</f>
        <v>0</v>
      </c>
      <c r="T39" s="160">
        <f>T37</f>
        <v>0</v>
      </c>
      <c r="U39" s="41"/>
      <c r="V39" s="121"/>
      <c r="W39" s="121"/>
      <c r="X39" s="122"/>
      <c r="Y39" s="122"/>
      <c r="Z39" s="123"/>
      <c r="AA39" s="123"/>
    </row>
    <row r="40" spans="1:27" ht="13.5" thickTop="1" x14ac:dyDescent="0.2">
      <c r="B40" s="393" t="s">
        <v>76</v>
      </c>
      <c r="C40" s="441"/>
      <c r="D40" s="441"/>
      <c r="E40" s="441"/>
      <c r="F40" s="441"/>
      <c r="G40" s="441"/>
      <c r="H40" s="441"/>
      <c r="I40" s="441"/>
      <c r="J40" s="441"/>
      <c r="K40" s="441"/>
      <c r="L40" s="127" t="s">
        <v>50</v>
      </c>
      <c r="M40" s="132" t="s">
        <v>56</v>
      </c>
      <c r="N40" s="134"/>
      <c r="O40" s="134"/>
      <c r="P40" s="134"/>
      <c r="Q40" s="134"/>
      <c r="R40" s="134"/>
      <c r="S40" s="134"/>
      <c r="T40" s="134"/>
      <c r="V40" s="138" t="s">
        <v>55</v>
      </c>
      <c r="W40" s="133"/>
      <c r="X40" s="133"/>
      <c r="Y40" s="133"/>
      <c r="Z40" s="133"/>
      <c r="AA40" s="133"/>
    </row>
    <row r="41" spans="1:27" x14ac:dyDescent="0.2">
      <c r="B41" s="95"/>
      <c r="C41" s="94"/>
      <c r="D41" s="95"/>
      <c r="E41" s="95"/>
      <c r="F41" s="96"/>
      <c r="G41" s="96"/>
      <c r="H41" s="96"/>
      <c r="I41" s="96"/>
      <c r="J41" s="96"/>
      <c r="K41" s="1"/>
      <c r="M41" s="135"/>
      <c r="N41" s="135"/>
      <c r="O41" s="135"/>
      <c r="P41" s="135"/>
      <c r="Q41" s="135"/>
      <c r="R41" s="135"/>
      <c r="T41" s="1"/>
    </row>
  </sheetData>
  <mergeCells count="32">
    <mergeCell ref="B37:C37"/>
    <mergeCell ref="D37:E37"/>
    <mergeCell ref="D38:E38"/>
    <mergeCell ref="V38:W38"/>
    <mergeCell ref="B40:K40"/>
    <mergeCell ref="X38:AA38"/>
    <mergeCell ref="B39:C39"/>
    <mergeCell ref="D39:E39"/>
    <mergeCell ref="W4:W5"/>
    <mergeCell ref="X4:X5"/>
    <mergeCell ref="Y4:Y5"/>
    <mergeCell ref="Z4:Z5"/>
    <mergeCell ref="AA4:AA5"/>
    <mergeCell ref="L35:L36"/>
    <mergeCell ref="K4:K5"/>
    <mergeCell ref="L4:L5"/>
    <mergeCell ref="M4:R4"/>
    <mergeCell ref="S4:S5"/>
    <mergeCell ref="T4:T5"/>
    <mergeCell ref="V4:V5"/>
    <mergeCell ref="D4:E4"/>
    <mergeCell ref="F4:F5"/>
    <mergeCell ref="G4:G5"/>
    <mergeCell ref="H4:H5"/>
    <mergeCell ref="I4:I5"/>
    <mergeCell ref="J4:J5"/>
    <mergeCell ref="V3:Y3"/>
    <mergeCell ref="I1:R1"/>
    <mergeCell ref="H2:J2"/>
    <mergeCell ref="D3:F3"/>
    <mergeCell ref="M3:Q3"/>
    <mergeCell ref="S3:T3"/>
  </mergeCells>
  <phoneticPr fontId="7"/>
  <conditionalFormatting sqref="L39">
    <cfRule type="cellIs" dxfId="0" priority="1" operator="lessThan">
      <formula>0.5</formula>
    </cfRule>
  </conditionalFormatting>
  <dataValidations count="1">
    <dataValidation type="time" allowBlank="1" showInputMessage="1" showErrorMessage="1" errorTitle="Invalid Entry" error="Please enter time in military time format between 0:00 and 23:59 (1:00, 8:00, 13:00, 20:00, etc.)." sqref="F27 F7:F15 H6:H36 F20 D6:F6">
      <formula1>0</formula1>
      <formula2>0.999305555555556</formula2>
    </dataValidation>
  </dataValidations>
  <pageMargins left="0.25" right="0.25" top="0.75" bottom="0.75" header="0.3" footer="0.3"/>
  <pageSetup paperSize="9" scale="78" fitToHeight="0" orientation="landscape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AFFD92D-AA83-4CF8-9615-31700C843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月間労働時間記録簿サンプル (１)</vt:lpstr>
      <vt:lpstr>月間労働時間記録簿 (４月)</vt:lpstr>
      <vt:lpstr>月間労働時間記録簿 (5月)</vt:lpstr>
      <vt:lpstr>月間労働時間記録簿 (6月)</vt:lpstr>
      <vt:lpstr>月間労働時間記録簿 (7月)</vt:lpstr>
      <vt:lpstr>月間労働時間記録簿 (8月)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so-dan-2</cp:lastModifiedBy>
  <cp:lastPrinted>2021-03-29T01:17:31Z</cp:lastPrinted>
  <dcterms:created xsi:type="dcterms:W3CDTF">2018-03-26T15:25:50Z</dcterms:created>
  <dcterms:modified xsi:type="dcterms:W3CDTF">2021-11-02T02:26:07Z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TC062071411041</vt:lpwstr>
  </property>
</Properties>
</file>